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firstSheet="1" activeTab="4"/>
  </bookViews>
  <sheets>
    <sheet name="2011 - AWE - Feb 11" sheetId="1" r:id="rId1"/>
    <sheet name="2011 - AWE - May 11" sheetId="2" r:id="rId2"/>
    <sheet name="2012 - 5% Increase " sheetId="3" r:id="rId3"/>
    <sheet name="2011 - AWE - Feb 10 confirmed" sheetId="4" r:id="rId4"/>
    <sheet name="2011 - 5% Increase" sheetId="5" r:id="rId5"/>
    <sheet name="2010 - STANCOM" sheetId="6" r:id="rId6"/>
    <sheet name="2010 - AWE" sheetId="7" r:id="rId7"/>
    <sheet name="2009" sheetId="8" r:id="rId8"/>
    <sheet name="2008 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<sst xmlns="http://schemas.openxmlformats.org/spreadsheetml/2006/main" count="315" uniqueCount="40">
  <si>
    <t>STIPENDS CALCULATOR</t>
  </si>
  <si>
    <t>AWE</t>
  </si>
  <si>
    <t>Minimum Stipend</t>
  </si>
  <si>
    <t>(AWE * 52 * 80%)</t>
  </si>
  <si>
    <t>Minister</t>
  </si>
  <si>
    <t xml:space="preserve">% </t>
  </si>
  <si>
    <t>1st and 2nd year</t>
  </si>
  <si>
    <t>3rd and 4th year</t>
  </si>
  <si>
    <t>5th and subsequent</t>
  </si>
  <si>
    <t>Assistant &amp; Lay ministers</t>
  </si>
  <si>
    <t>Youth and children ministers</t>
  </si>
  <si>
    <t>1st to 3rd year</t>
  </si>
  <si>
    <t>4th to 6th year</t>
  </si>
  <si>
    <t>7th and subsequent</t>
  </si>
  <si>
    <t>Diploma</t>
  </si>
  <si>
    <t>Student ministers</t>
  </si>
  <si>
    <t>Studying degree</t>
  </si>
  <si>
    <t>Studying diploma</t>
  </si>
  <si>
    <t>Superannuation</t>
  </si>
  <si>
    <t>Ministers</t>
  </si>
  <si>
    <t>Assistant, lay and Y&amp;C with &gt; 7 years service</t>
  </si>
  <si>
    <t>Other Assistant, lay and degree qual Y&amp;C</t>
  </si>
  <si>
    <t>(17% of minimum stipend for minister)</t>
  </si>
  <si>
    <t>(17% of minimum stipend for assistant minister, 3rd and 4th year)</t>
  </si>
  <si>
    <t>(17% of minimum stipend for Diploma Y&amp;C 4th to 6th year)</t>
  </si>
  <si>
    <t>Other diploma qual Y&amp;C with &lt; 7 years</t>
  </si>
  <si>
    <t>Theological degree</t>
  </si>
  <si>
    <t>Date ABS AWE for May 2007 released.</t>
  </si>
  <si>
    <t>(ABS Catalogue no. 6302; States &amp; territories; Trend - Male full-time adult ordinary time earnings)</t>
  </si>
  <si>
    <t>Increase from previous year</t>
  </si>
  <si>
    <t>Date ABS AWE for May 2008 released.</t>
  </si>
  <si>
    <t>(ABS Catalogue no. 6302; States &amp; territories; Trend - NSW, Male full-time adult ordinary time earnings)</t>
  </si>
  <si>
    <t>Date ABS AWE for May 2009 released.</t>
  </si>
  <si>
    <t>Standing Committee resolved to not increase the minimum stipend</t>
  </si>
  <si>
    <t>Date ABS AWE for February 2010 released.</t>
  </si>
  <si>
    <t>5% Increase</t>
  </si>
  <si>
    <t xml:space="preserve"> </t>
  </si>
  <si>
    <t>Date ABS AWE for February 2011 released.</t>
  </si>
  <si>
    <t>Date ABS AWE for May 2011 released.</t>
  </si>
  <si>
    <t>% of AWE May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</si>
</sst>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[$-C09]dddd\,\ d\ mmmm\ yyyy"/>
    <numFmt numFmtId="167" formatCode="0.0%"/>
    <numFmt numFmtId="168" formatCode="[$-C09]dd\-mmm\-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1" fillId="0" borderId="0" xfId="42" applyNumberFormat="1" applyFont="1" applyAlignment="1">
      <alignment/>
    </xf>
    <xf numFmtId="10" fontId="1" fillId="0" borderId="0" xfId="57" applyNumberFormat="1" applyFont="1" applyAlignment="1">
      <alignment/>
    </xf>
    <xf numFmtId="168" fontId="1" fillId="0" borderId="0" xfId="42" applyNumberFormat="1" applyFont="1" applyAlignment="1">
      <alignment/>
    </xf>
    <xf numFmtId="43" fontId="3" fillId="0" borderId="0" xfId="42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40682</v>
      </c>
      <c r="E1" s="3" t="s">
        <v>37</v>
      </c>
    </row>
    <row r="4" spans="1:5" ht="15.75">
      <c r="A4" s="5" t="s">
        <v>1</v>
      </c>
      <c r="B4" s="11">
        <v>40575</v>
      </c>
      <c r="C4" s="6"/>
      <c r="D4" s="6">
        <v>1374.6</v>
      </c>
      <c r="E4" s="3" t="s">
        <v>31</v>
      </c>
    </row>
    <row r="5" spans="1:4" ht="15">
      <c r="A5" s="7"/>
      <c r="B5" s="12"/>
      <c r="C5" s="8"/>
      <c r="D5" s="8"/>
    </row>
    <row r="6" spans="1:13" ht="15.75">
      <c r="A6" s="5" t="s">
        <v>2</v>
      </c>
      <c r="B6" s="12"/>
      <c r="C6" s="8"/>
      <c r="D6" s="9">
        <f>D4*52*0.8</f>
        <v>57183.36</v>
      </c>
      <c r="E6" s="3" t="s">
        <v>3</v>
      </c>
      <c r="H6" s="1" t="s">
        <v>29</v>
      </c>
      <c r="I6" s="1"/>
      <c r="J6" s="1"/>
      <c r="K6" s="18">
        <f>(D6-M6)/M6</f>
        <v>0.07474169373849204</v>
      </c>
      <c r="M6" s="4">
        <f>'2011 - 5% Increase'!D6</f>
        <v>53206.608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57183.36</v>
      </c>
    </row>
    <row r="10" ht="12.75">
      <c r="K10" s="21">
        <f>D6/('2011 - AWE - May 11'!D4*52)</f>
        <v>0.785261353898886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48605.856</v>
      </c>
    </row>
    <row r="13" spans="1:4" ht="12.75">
      <c r="A13" s="14" t="s">
        <v>7</v>
      </c>
      <c r="B13" s="10">
        <v>90</v>
      </c>
      <c r="D13" s="4">
        <f>$D$6*B13/100</f>
        <v>51465.024000000005</v>
      </c>
    </row>
    <row r="14" spans="1:4" ht="12.75">
      <c r="A14" s="14" t="s">
        <v>8</v>
      </c>
      <c r="B14" s="10">
        <v>95</v>
      </c>
      <c r="D14" s="4">
        <f>$D$6*B14/100</f>
        <v>54324.192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37169.184</v>
      </c>
    </row>
    <row r="19" spans="1:4" ht="12.75">
      <c r="A19" t="s">
        <v>12</v>
      </c>
      <c r="B19" s="10">
        <v>75</v>
      </c>
      <c r="D19" s="4">
        <f>$D$6*B19/100</f>
        <v>42887.52</v>
      </c>
    </row>
    <row r="20" spans="1:4" ht="12.75">
      <c r="A20" t="s">
        <v>13</v>
      </c>
      <c r="B20" s="10">
        <v>85</v>
      </c>
      <c r="D20" s="4">
        <f>$D$6*B20/100</f>
        <v>48605.856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48605.856</v>
      </c>
    </row>
    <row r="25" spans="1:4" ht="12.75">
      <c r="A25" s="14" t="s">
        <v>7</v>
      </c>
      <c r="B25" s="10">
        <v>90</v>
      </c>
      <c r="D25" s="4">
        <f>$D$6*B25/100</f>
        <v>51465.024000000005</v>
      </c>
    </row>
    <row r="26" spans="1:4" ht="12.75">
      <c r="A26" s="14" t="s">
        <v>8</v>
      </c>
      <c r="B26" s="10">
        <v>95</v>
      </c>
      <c r="D26" s="4">
        <f>$D$6*B26/100</f>
        <v>54324.192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7147.92</v>
      </c>
    </row>
    <row r="30" spans="1:4" ht="12.75">
      <c r="A30" t="s">
        <v>17</v>
      </c>
      <c r="B30" s="13">
        <v>10</v>
      </c>
      <c r="D30" s="4">
        <f>$D$6*B30/100</f>
        <v>5718.335999999999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9721.1712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9721.1712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8749.05408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7290.8784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40773</v>
      </c>
      <c r="E1" s="3" t="s">
        <v>38</v>
      </c>
    </row>
    <row r="4" spans="1:5" ht="15.75">
      <c r="A4" s="5" t="s">
        <v>1</v>
      </c>
      <c r="B4" s="11">
        <v>40664</v>
      </c>
      <c r="C4" s="6"/>
      <c r="D4" s="6">
        <v>1400.4</v>
      </c>
      <c r="E4" s="3" t="s">
        <v>31</v>
      </c>
    </row>
    <row r="5" spans="1:4" ht="15">
      <c r="A5" s="7"/>
      <c r="B5" s="12"/>
      <c r="C5" s="8"/>
      <c r="D5" s="8"/>
    </row>
    <row r="6" spans="1:13" ht="15.75">
      <c r="A6" s="5" t="s">
        <v>2</v>
      </c>
      <c r="B6" s="12"/>
      <c r="C6" s="8"/>
      <c r="D6" s="9">
        <f>D4*52*0.8</f>
        <v>58256.64000000001</v>
      </c>
      <c r="E6" s="3" t="s">
        <v>3</v>
      </c>
      <c r="H6" s="1" t="s">
        <v>29</v>
      </c>
      <c r="I6" s="1"/>
      <c r="J6" s="1"/>
      <c r="K6" s="18">
        <f>(D6-M6)/M6</f>
        <v>0.0949136242626105</v>
      </c>
      <c r="M6" s="4">
        <f>'2011 - 5% Increase'!D6</f>
        <v>53206.608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58256.64000000001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49518.144</v>
      </c>
    </row>
    <row r="13" spans="1:4" ht="12.75">
      <c r="A13" s="14" t="s">
        <v>7</v>
      </c>
      <c r="B13" s="10">
        <v>90</v>
      </c>
      <c r="D13" s="4">
        <f>$D$6*B13/100</f>
        <v>52430.976</v>
      </c>
    </row>
    <row r="14" spans="1:4" ht="12.75">
      <c r="A14" s="14" t="s">
        <v>8</v>
      </c>
      <c r="B14" s="10">
        <v>95</v>
      </c>
      <c r="D14" s="4">
        <f>$D$6*B14/100</f>
        <v>55343.808000000005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37866.816000000006</v>
      </c>
    </row>
    <row r="19" spans="1:4" ht="12.75">
      <c r="A19" t="s">
        <v>12</v>
      </c>
      <c r="B19" s="10">
        <v>75</v>
      </c>
      <c r="D19" s="4">
        <f>$D$6*B19/100</f>
        <v>43692.48000000001</v>
      </c>
    </row>
    <row r="20" spans="1:4" ht="12.75">
      <c r="A20" t="s">
        <v>13</v>
      </c>
      <c r="B20" s="10">
        <v>85</v>
      </c>
      <c r="D20" s="4">
        <f>$D$6*B20/100</f>
        <v>49518.144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49518.144</v>
      </c>
    </row>
    <row r="25" spans="1:4" ht="12.75">
      <c r="A25" s="14" t="s">
        <v>7</v>
      </c>
      <c r="B25" s="10">
        <v>90</v>
      </c>
      <c r="D25" s="4">
        <f>$D$6*B25/100</f>
        <v>52430.976</v>
      </c>
    </row>
    <row r="26" spans="1:4" ht="12.75">
      <c r="A26" s="14" t="s">
        <v>8</v>
      </c>
      <c r="B26" s="10">
        <v>95</v>
      </c>
      <c r="D26" s="4">
        <f>$D$6*B26/100</f>
        <v>55343.808000000005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7282.080000000001</v>
      </c>
    </row>
    <row r="30" spans="1:4" ht="12.75">
      <c r="A30" t="s">
        <v>17</v>
      </c>
      <c r="B30" s="13">
        <v>10</v>
      </c>
      <c r="D30" s="4">
        <f>$D$6*B30/100</f>
        <v>5825.664000000001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9903.6288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9903.6288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8913.26592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7427.721600000002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9.2812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 t="s">
        <v>36</v>
      </c>
      <c r="E1" s="3" t="s">
        <v>36</v>
      </c>
    </row>
    <row r="4" spans="1:5" ht="15.75">
      <c r="A4" s="5" t="s">
        <v>35</v>
      </c>
      <c r="B4" s="11">
        <v>40909</v>
      </c>
      <c r="C4" s="6"/>
      <c r="D4" s="20">
        <v>1.05</v>
      </c>
      <c r="E4" s="3" t="s">
        <v>36</v>
      </c>
    </row>
    <row r="5" spans="1:4" ht="15">
      <c r="A5" s="7"/>
      <c r="B5" s="12"/>
      <c r="C5" s="8"/>
      <c r="D5" s="8"/>
    </row>
    <row r="6" spans="1:11" ht="15.75">
      <c r="A6" s="5" t="s">
        <v>2</v>
      </c>
      <c r="B6" s="12"/>
      <c r="C6" s="8"/>
      <c r="D6" s="9">
        <f>'2011 - 5% Increase'!D6*'2012 - 5% Increase '!D4</f>
        <v>55866.9384</v>
      </c>
      <c r="E6" s="3" t="s">
        <v>36</v>
      </c>
      <c r="H6" s="1" t="s">
        <v>29</v>
      </c>
      <c r="I6" s="1"/>
      <c r="J6" s="1"/>
      <c r="K6" s="18">
        <f>(D6-'2009'!D6)/'2009'!D6</f>
        <v>0.10250000000000001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55866.9384</v>
      </c>
    </row>
    <row r="10" spans="8:11" ht="12.75">
      <c r="H10" t="s">
        <v>39</v>
      </c>
      <c r="K10" s="21">
        <f>D6/('2011 - AWE - May 11'!D4*52)</f>
        <v>0.7671838046272493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47486.897639999996</v>
      </c>
    </row>
    <row r="13" spans="1:4" ht="12.75">
      <c r="A13" s="14" t="s">
        <v>7</v>
      </c>
      <c r="B13" s="10">
        <v>90</v>
      </c>
      <c r="D13" s="4">
        <f>$D$6*B13/100</f>
        <v>50280.24456</v>
      </c>
    </row>
    <row r="14" spans="1:4" ht="12.75">
      <c r="A14" s="14" t="s">
        <v>8</v>
      </c>
      <c r="B14" s="10">
        <v>95</v>
      </c>
      <c r="D14" s="4">
        <f>$D$6*B14/100</f>
        <v>53073.59148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36313.509959999996</v>
      </c>
    </row>
    <row r="19" spans="1:4" ht="12.75">
      <c r="A19" t="s">
        <v>12</v>
      </c>
      <c r="B19" s="10">
        <v>75</v>
      </c>
      <c r="D19" s="4">
        <f>$D$6*B19/100</f>
        <v>41900.203799999996</v>
      </c>
    </row>
    <row r="20" spans="1:4" ht="12.75">
      <c r="A20" t="s">
        <v>13</v>
      </c>
      <c r="B20" s="10">
        <v>85</v>
      </c>
      <c r="D20" s="4">
        <f>$D$6*B20/100</f>
        <v>47486.897639999996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47486.897639999996</v>
      </c>
    </row>
    <row r="25" spans="1:4" ht="12.75">
      <c r="A25" s="14" t="s">
        <v>7</v>
      </c>
      <c r="B25" s="10">
        <v>90</v>
      </c>
      <c r="D25" s="4">
        <f>$D$6*B25/100</f>
        <v>50280.24456</v>
      </c>
    </row>
    <row r="26" spans="1:4" ht="12.75">
      <c r="A26" s="14" t="s">
        <v>8</v>
      </c>
      <c r="B26" s="10">
        <v>95</v>
      </c>
      <c r="D26" s="4">
        <f>$D$6*B26/100</f>
        <v>53073.59148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6983.3673</v>
      </c>
    </row>
    <row r="30" spans="1:4" ht="12.75">
      <c r="A30" t="s">
        <v>17</v>
      </c>
      <c r="B30" s="13">
        <v>10</v>
      </c>
      <c r="D30" s="4">
        <f>$D$6*B30/100</f>
        <v>5586.69384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9497.379528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9497.379528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8547.6415752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7123.034645999999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40409</v>
      </c>
      <c r="E1" s="3" t="s">
        <v>34</v>
      </c>
    </row>
    <row r="4" spans="1:5" ht="15.75">
      <c r="A4" s="5" t="s">
        <v>1</v>
      </c>
      <c r="B4" s="11">
        <v>40210</v>
      </c>
      <c r="C4" s="6"/>
      <c r="D4" s="6">
        <v>1338.1</v>
      </c>
      <c r="E4" s="3" t="s">
        <v>31</v>
      </c>
    </row>
    <row r="5" spans="1:4" ht="15">
      <c r="A5" s="7"/>
      <c r="B5" s="12"/>
      <c r="C5" s="8"/>
      <c r="D5" s="8"/>
    </row>
    <row r="6" spans="1:11" ht="15.75">
      <c r="A6" s="5" t="s">
        <v>2</v>
      </c>
      <c r="B6" s="12"/>
      <c r="C6" s="8"/>
      <c r="D6" s="9">
        <f>D4*52*0.8</f>
        <v>55664.96</v>
      </c>
      <c r="E6" s="3" t="s">
        <v>3</v>
      </c>
      <c r="H6" s="1" t="s">
        <v>29</v>
      </c>
      <c r="I6" s="1"/>
      <c r="J6" s="1"/>
      <c r="K6" s="18">
        <f>(D6-'2009'!D6)/'2009'!D6</f>
        <v>0.09851407930383384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55664.96</v>
      </c>
    </row>
    <row r="10" spans="8:11" ht="12.75">
      <c r="H10" t="s">
        <v>39</v>
      </c>
      <c r="K10" s="21">
        <f>'2011 - 5% Increase'!D6/('2011 - AWE - Feb 10 confirmed'!D4*52)</f>
        <v>0.7646693072266647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47315.21599999999</v>
      </c>
    </row>
    <row r="13" spans="1:4" ht="12.75">
      <c r="A13" s="14" t="s">
        <v>7</v>
      </c>
      <c r="B13" s="10">
        <v>90</v>
      </c>
      <c r="D13" s="4">
        <f>$D$6*B13/100</f>
        <v>50098.46400000001</v>
      </c>
    </row>
    <row r="14" spans="1:4" ht="12.75">
      <c r="A14" s="14" t="s">
        <v>8</v>
      </c>
      <c r="B14" s="10">
        <v>95</v>
      </c>
      <c r="D14" s="4">
        <f>$D$6*B14/100</f>
        <v>52881.712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36182.224</v>
      </c>
    </row>
    <row r="19" spans="1:4" ht="12.75">
      <c r="A19" t="s">
        <v>12</v>
      </c>
      <c r="B19" s="10">
        <v>75</v>
      </c>
      <c r="D19" s="4">
        <f>$D$6*B19/100</f>
        <v>41748.72</v>
      </c>
    </row>
    <row r="20" spans="1:4" ht="12.75">
      <c r="A20" t="s">
        <v>13</v>
      </c>
      <c r="B20" s="10">
        <v>85</v>
      </c>
      <c r="D20" s="4">
        <f>$D$6*B20/100</f>
        <v>47315.21599999999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47315.21599999999</v>
      </c>
    </row>
    <row r="25" spans="1:4" ht="12.75">
      <c r="A25" s="14" t="s">
        <v>7</v>
      </c>
      <c r="B25" s="10">
        <v>90</v>
      </c>
      <c r="D25" s="4">
        <f>$D$6*B25/100</f>
        <v>50098.46400000001</v>
      </c>
    </row>
    <row r="26" spans="1:4" ht="12.75">
      <c r="A26" s="14" t="s">
        <v>8</v>
      </c>
      <c r="B26" s="10">
        <v>95</v>
      </c>
      <c r="D26" s="4">
        <f>$D$6*B26/100</f>
        <v>52881.712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6958.12</v>
      </c>
    </row>
    <row r="30" spans="1:4" ht="12.75">
      <c r="A30" t="s">
        <v>17</v>
      </c>
      <c r="B30" s="13">
        <v>10</v>
      </c>
      <c r="D30" s="4">
        <f>$D$6*B30/100</f>
        <v>5566.496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9463.0432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9463.0432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8516.73888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7097.2824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40318</v>
      </c>
      <c r="E1" s="3" t="s">
        <v>34</v>
      </c>
    </row>
    <row r="4" spans="1:5" ht="15.75">
      <c r="A4" s="5" t="s">
        <v>35</v>
      </c>
      <c r="B4" s="11">
        <v>40544</v>
      </c>
      <c r="C4" s="6"/>
      <c r="D4" s="20">
        <v>1.05</v>
      </c>
      <c r="E4" s="3" t="s">
        <v>31</v>
      </c>
    </row>
    <row r="5" spans="1:4" ht="15">
      <c r="A5" s="7"/>
      <c r="B5" s="12"/>
      <c r="C5" s="8"/>
      <c r="D5" s="8"/>
    </row>
    <row r="6" spans="1:11" ht="15.75">
      <c r="A6" s="5" t="s">
        <v>2</v>
      </c>
      <c r="B6" s="12"/>
      <c r="C6" s="8"/>
      <c r="D6" s="9">
        <f>'2010 - STANCOM'!D8*'2011 - 5% Increase'!D4</f>
        <v>53206.608</v>
      </c>
      <c r="E6" s="3" t="s">
        <v>36</v>
      </c>
      <c r="H6" s="1" t="s">
        <v>29</v>
      </c>
      <c r="I6" s="1"/>
      <c r="J6" s="1"/>
      <c r="K6" s="18">
        <f>(D6-'2009'!D6)/'2009'!D6</f>
        <v>0.050000000000000024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53206.608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45225.616799999996</v>
      </c>
    </row>
    <row r="13" spans="1:4" ht="12.75">
      <c r="A13" s="14" t="s">
        <v>7</v>
      </c>
      <c r="B13" s="10">
        <v>90</v>
      </c>
      <c r="D13" s="4">
        <f>$D$6*B13/100</f>
        <v>47885.947199999995</v>
      </c>
    </row>
    <row r="14" spans="1:4" ht="12.75">
      <c r="A14" s="14" t="s">
        <v>8</v>
      </c>
      <c r="B14" s="10">
        <v>95</v>
      </c>
      <c r="D14" s="4">
        <f>$D$6*B14/100</f>
        <v>50546.2776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34584.2952</v>
      </c>
    </row>
    <row r="19" spans="1:4" ht="12.75">
      <c r="A19" t="s">
        <v>12</v>
      </c>
      <c r="B19" s="10">
        <v>75</v>
      </c>
      <c r="D19" s="4">
        <f>$D$6*B19/100</f>
        <v>39904.956</v>
      </c>
    </row>
    <row r="20" spans="1:4" ht="12.75">
      <c r="A20" t="s">
        <v>13</v>
      </c>
      <c r="B20" s="10">
        <v>85</v>
      </c>
      <c r="D20" s="4">
        <f>$D$6*B20/100</f>
        <v>45225.616799999996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45225.616799999996</v>
      </c>
    </row>
    <row r="25" spans="1:4" ht="12.75">
      <c r="A25" s="14" t="s">
        <v>7</v>
      </c>
      <c r="B25" s="10">
        <v>90</v>
      </c>
      <c r="D25" s="4">
        <f>$D$6*B25/100</f>
        <v>47885.947199999995</v>
      </c>
    </row>
    <row r="26" spans="1:4" ht="12.75">
      <c r="A26" s="14" t="s">
        <v>8</v>
      </c>
      <c r="B26" s="10">
        <v>95</v>
      </c>
      <c r="D26" s="4">
        <f>$D$6*B26/100</f>
        <v>50546.2776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6650.826</v>
      </c>
    </row>
    <row r="30" spans="1:4" ht="12.75">
      <c r="A30" t="s">
        <v>17</v>
      </c>
      <c r="B30" s="13">
        <v>10</v>
      </c>
      <c r="D30" s="4">
        <f>$D$6*B30/100</f>
        <v>5320.6608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9045.12336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9045.12336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8140.611024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6783.84252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40056</v>
      </c>
      <c r="E1" s="3" t="s">
        <v>33</v>
      </c>
    </row>
    <row r="4" spans="1:4" ht="15">
      <c r="A4" s="7"/>
      <c r="B4" s="12"/>
      <c r="C4" s="8"/>
      <c r="D4" s="8"/>
    </row>
    <row r="5" spans="1:11" ht="15.75">
      <c r="A5" s="5" t="s">
        <v>2</v>
      </c>
      <c r="B5" s="12"/>
      <c r="C5" s="8"/>
      <c r="D5" s="9">
        <f>'2009'!D6</f>
        <v>50672.96</v>
      </c>
      <c r="E5" s="3" t="s">
        <v>3</v>
      </c>
      <c r="H5" s="1" t="s">
        <v>29</v>
      </c>
      <c r="I5" s="1"/>
      <c r="J5" s="1"/>
      <c r="K5" s="18">
        <f>(D5-'2009'!D6)/'2009'!D6</f>
        <v>0</v>
      </c>
    </row>
    <row r="7" ht="15">
      <c r="B7" s="16" t="s">
        <v>5</v>
      </c>
    </row>
    <row r="8" spans="1:4" ht="12.75">
      <c r="A8" s="1" t="s">
        <v>4</v>
      </c>
      <c r="B8" s="10">
        <v>100</v>
      </c>
      <c r="D8" s="4">
        <f>$D$5*B8/100</f>
        <v>50672.96</v>
      </c>
    </row>
    <row r="10" ht="12.75">
      <c r="A10" s="1" t="s">
        <v>9</v>
      </c>
    </row>
    <row r="11" spans="1:4" ht="12.75">
      <c r="A11" t="s">
        <v>6</v>
      </c>
      <c r="B11" s="10">
        <v>85</v>
      </c>
      <c r="D11" s="4">
        <f>$D$5*B11/100</f>
        <v>43072.015999999996</v>
      </c>
    </row>
    <row r="12" spans="1:4" ht="12.75">
      <c r="A12" s="14" t="s">
        <v>7</v>
      </c>
      <c r="B12" s="10">
        <v>90</v>
      </c>
      <c r="D12" s="4">
        <f>$D$5*B12/100</f>
        <v>45605.664000000004</v>
      </c>
    </row>
    <row r="13" spans="1:4" ht="12.75">
      <c r="A13" s="14" t="s">
        <v>8</v>
      </c>
      <c r="B13" s="10">
        <v>95</v>
      </c>
      <c r="D13" s="4">
        <f>$D$5*B13/100</f>
        <v>48139.312000000005</v>
      </c>
    </row>
    <row r="15" ht="12.75">
      <c r="A15" s="1" t="s">
        <v>10</v>
      </c>
    </row>
    <row r="16" ht="12.75">
      <c r="A16" s="15" t="s">
        <v>14</v>
      </c>
    </row>
    <row r="17" spans="1:4" ht="12.75">
      <c r="A17" t="s">
        <v>11</v>
      </c>
      <c r="B17" s="10">
        <v>65</v>
      </c>
      <c r="D17" s="4">
        <f>$D$5*B17/100</f>
        <v>32937.424</v>
      </c>
    </row>
    <row r="18" spans="1:4" ht="12.75">
      <c r="A18" t="s">
        <v>12</v>
      </c>
      <c r="B18" s="10">
        <v>75</v>
      </c>
      <c r="D18" s="4">
        <f>$D$5*B18/100</f>
        <v>38004.72</v>
      </c>
    </row>
    <row r="19" spans="1:4" ht="12.75">
      <c r="A19" t="s">
        <v>13</v>
      </c>
      <c r="B19" s="10">
        <v>85</v>
      </c>
      <c r="D19" s="4">
        <f>$D$5*B19/100</f>
        <v>43072.015999999996</v>
      </c>
    </row>
    <row r="21" ht="12.75">
      <c r="A21" s="1" t="s">
        <v>10</v>
      </c>
    </row>
    <row r="22" ht="12.75">
      <c r="A22" s="15" t="s">
        <v>26</v>
      </c>
    </row>
    <row r="23" spans="1:4" ht="12.75">
      <c r="A23" t="s">
        <v>6</v>
      </c>
      <c r="B23" s="10">
        <v>85</v>
      </c>
      <c r="D23" s="4">
        <f>$D$5*B23/100</f>
        <v>43072.015999999996</v>
      </c>
    </row>
    <row r="24" spans="1:4" ht="12.75">
      <c r="A24" s="14" t="s">
        <v>7</v>
      </c>
      <c r="B24" s="10">
        <v>90</v>
      </c>
      <c r="D24" s="4">
        <f>$D$5*B24/100</f>
        <v>45605.664000000004</v>
      </c>
    </row>
    <row r="25" spans="1:4" ht="12.75">
      <c r="A25" s="14" t="s">
        <v>8</v>
      </c>
      <c r="B25" s="10">
        <v>95</v>
      </c>
      <c r="D25" s="4">
        <f>$D$5*B25/100</f>
        <v>48139.312000000005</v>
      </c>
    </row>
    <row r="27" ht="12.75">
      <c r="A27" s="1" t="s">
        <v>15</v>
      </c>
    </row>
    <row r="28" spans="1:4" ht="12.75">
      <c r="A28" t="s">
        <v>16</v>
      </c>
      <c r="B28" s="10">
        <v>12.5</v>
      </c>
      <c r="D28" s="4">
        <f>$D$5*B28/100</f>
        <v>6334.12</v>
      </c>
    </row>
    <row r="29" spans="1:4" ht="12.75">
      <c r="A29" t="s">
        <v>17</v>
      </c>
      <c r="B29" s="13">
        <v>10</v>
      </c>
      <c r="D29" s="4">
        <f>$D$5*B29/100</f>
        <v>5067.295999999999</v>
      </c>
    </row>
    <row r="32" ht="12.75">
      <c r="A32" s="1" t="s">
        <v>18</v>
      </c>
    </row>
    <row r="33" spans="1:5" ht="12.75">
      <c r="A33" t="s">
        <v>19</v>
      </c>
      <c r="B33" s="10">
        <v>17</v>
      </c>
      <c r="D33" s="4">
        <f>$D$8*B33/100</f>
        <v>8614.403199999999</v>
      </c>
      <c r="E33" s="3" t="s">
        <v>22</v>
      </c>
    </row>
    <row r="34" spans="1:5" ht="12.75">
      <c r="A34" t="s">
        <v>20</v>
      </c>
      <c r="B34" s="10">
        <v>17</v>
      </c>
      <c r="D34" s="4">
        <f>$D$8*B34/100</f>
        <v>8614.403199999999</v>
      </c>
      <c r="E34" s="3" t="s">
        <v>22</v>
      </c>
    </row>
    <row r="36" spans="1:5" ht="12.75">
      <c r="A36" t="s">
        <v>21</v>
      </c>
      <c r="B36" s="10">
        <v>17</v>
      </c>
      <c r="D36" s="4">
        <f>$D$12*B36/100</f>
        <v>7752.962880000001</v>
      </c>
      <c r="E36" s="3" t="s">
        <v>23</v>
      </c>
    </row>
    <row r="38" spans="1:5" ht="12.75">
      <c r="A38" t="s">
        <v>25</v>
      </c>
      <c r="B38" s="10">
        <v>17</v>
      </c>
      <c r="D38" s="4">
        <f>D18*B38/100</f>
        <v>6460.8024</v>
      </c>
      <c r="E38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2.00390625" style="0" bestFit="1" customWidth="1"/>
  </cols>
  <sheetData>
    <row r="1" spans="1:5" ht="18">
      <c r="A1" s="2" t="s">
        <v>0</v>
      </c>
      <c r="D1" s="19">
        <v>40038</v>
      </c>
      <c r="E1" s="3" t="s">
        <v>32</v>
      </c>
    </row>
    <row r="4" spans="1:5" ht="15.75">
      <c r="A4" s="5" t="s">
        <v>1</v>
      </c>
      <c r="B4" s="11">
        <v>39934</v>
      </c>
      <c r="C4" s="6"/>
      <c r="D4" s="6">
        <v>1290.9</v>
      </c>
      <c r="E4" s="3" t="s">
        <v>31</v>
      </c>
    </row>
    <row r="5" spans="1:4" ht="15">
      <c r="A5" s="7"/>
      <c r="B5" s="12"/>
      <c r="C5" s="8"/>
      <c r="D5" s="8"/>
    </row>
    <row r="6" spans="1:11" ht="15.75">
      <c r="A6" s="5" t="s">
        <v>2</v>
      </c>
      <c r="B6" s="12"/>
      <c r="C6" s="8"/>
      <c r="D6" s="9">
        <f>D4*52*0.8</f>
        <v>53701.44</v>
      </c>
      <c r="E6" s="3" t="s">
        <v>3</v>
      </c>
      <c r="H6" s="1" t="s">
        <v>29</v>
      </c>
      <c r="I6" s="1"/>
      <c r="J6" s="1"/>
      <c r="K6" s="18">
        <f>(D6-'2009'!D6)/'2009'!D6</f>
        <v>0.05976520811099259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53701.44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45646.224</v>
      </c>
    </row>
    <row r="13" spans="1:4" ht="12.75">
      <c r="A13" s="14" t="s">
        <v>7</v>
      </c>
      <c r="B13" s="10">
        <v>90</v>
      </c>
      <c r="D13" s="4">
        <f>$D$6*B13/100</f>
        <v>48331.296</v>
      </c>
    </row>
    <row r="14" spans="1:4" ht="12.75">
      <c r="A14" s="14" t="s">
        <v>8</v>
      </c>
      <c r="B14" s="10">
        <v>95</v>
      </c>
      <c r="D14" s="4">
        <f>$D$6*B14/100</f>
        <v>51016.367999999995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34905.936</v>
      </c>
    </row>
    <row r="19" spans="1:4" ht="12.75">
      <c r="A19" t="s">
        <v>12</v>
      </c>
      <c r="B19" s="10">
        <v>75</v>
      </c>
      <c r="D19" s="4">
        <f>$D$6*B19/100</f>
        <v>40276.08</v>
      </c>
    </row>
    <row r="20" spans="1:4" ht="12.75">
      <c r="A20" t="s">
        <v>13</v>
      </c>
      <c r="B20" s="10">
        <v>85</v>
      </c>
      <c r="D20" s="4">
        <f>$D$6*B20/100</f>
        <v>45646.224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45646.224</v>
      </c>
    </row>
    <row r="25" spans="1:4" ht="12.75">
      <c r="A25" s="14" t="s">
        <v>7</v>
      </c>
      <c r="B25" s="10">
        <v>90</v>
      </c>
      <c r="D25" s="4">
        <f>$D$6*B25/100</f>
        <v>48331.296</v>
      </c>
    </row>
    <row r="26" spans="1:4" ht="12.75">
      <c r="A26" s="14" t="s">
        <v>8</v>
      </c>
      <c r="B26" s="10">
        <v>95</v>
      </c>
      <c r="D26" s="4">
        <f>$D$6*B26/100</f>
        <v>51016.367999999995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6712.68</v>
      </c>
    </row>
    <row r="30" spans="1:4" ht="12.75">
      <c r="A30" t="s">
        <v>17</v>
      </c>
      <c r="B30" s="13">
        <v>10</v>
      </c>
      <c r="D30" s="4">
        <f>$D$6*B30/100</f>
        <v>5370.144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9129.2448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9129.2448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8216.32032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6846.9336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  <col min="11" max="11" width="11.00390625" style="0" bestFit="1" customWidth="1"/>
  </cols>
  <sheetData>
    <row r="1" spans="1:5" ht="18">
      <c r="A1" s="2" t="s">
        <v>0</v>
      </c>
      <c r="D1" s="17">
        <v>39674</v>
      </c>
      <c r="E1" s="3" t="s">
        <v>30</v>
      </c>
    </row>
    <row r="4" spans="1:5" ht="15.75">
      <c r="A4" s="5" t="s">
        <v>1</v>
      </c>
      <c r="B4" s="11">
        <v>39569</v>
      </c>
      <c r="C4" s="6"/>
      <c r="D4" s="6">
        <v>1218.1</v>
      </c>
      <c r="E4" s="3" t="s">
        <v>31</v>
      </c>
    </row>
    <row r="5" spans="1:4" ht="15">
      <c r="A5" s="7"/>
      <c r="B5" s="12"/>
      <c r="C5" s="8"/>
      <c r="D5" s="8"/>
    </row>
    <row r="6" spans="1:11" ht="15.75">
      <c r="A6" s="5" t="s">
        <v>2</v>
      </c>
      <c r="B6" s="12"/>
      <c r="C6" s="8"/>
      <c r="D6" s="9">
        <f>D4*52*0.8</f>
        <v>50672.96</v>
      </c>
      <c r="E6" s="3" t="s">
        <v>3</v>
      </c>
      <c r="H6" s="1" t="s">
        <v>29</v>
      </c>
      <c r="I6" s="1"/>
      <c r="J6" s="1"/>
      <c r="K6" s="18">
        <f>(D6-'2008 '!D6)/'2008 '!D6</f>
        <v>0.01567581088968554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50672.96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43072.015999999996</v>
      </c>
    </row>
    <row r="13" spans="1:4" ht="12.75">
      <c r="A13" s="14" t="s">
        <v>7</v>
      </c>
      <c r="B13" s="10">
        <v>90</v>
      </c>
      <c r="D13" s="4">
        <f>$D$6*B13/100</f>
        <v>45605.664000000004</v>
      </c>
    </row>
    <row r="14" spans="1:4" ht="12.75">
      <c r="A14" s="14" t="s">
        <v>8</v>
      </c>
      <c r="B14" s="10">
        <v>95</v>
      </c>
      <c r="D14" s="4">
        <f>$D$6*B14/100</f>
        <v>48139.312000000005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32937.424</v>
      </c>
    </row>
    <row r="19" spans="1:4" ht="12.75">
      <c r="A19" t="s">
        <v>12</v>
      </c>
      <c r="B19" s="10">
        <v>75</v>
      </c>
      <c r="D19" s="4">
        <f>$D$6*B19/100</f>
        <v>38004.72</v>
      </c>
    </row>
    <row r="20" spans="1:4" ht="12.75">
      <c r="A20" t="s">
        <v>13</v>
      </c>
      <c r="B20" s="10">
        <v>85</v>
      </c>
      <c r="D20" s="4">
        <f>$D$6*B20/100</f>
        <v>43072.015999999996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43072.015999999996</v>
      </c>
    </row>
    <row r="25" spans="1:4" ht="12.75">
      <c r="A25" s="14" t="s">
        <v>7</v>
      </c>
      <c r="B25" s="10">
        <v>90</v>
      </c>
      <c r="D25" s="4">
        <f>$D$6*B25/100</f>
        <v>45605.664000000004</v>
      </c>
    </row>
    <row r="26" spans="1:4" ht="12.75">
      <c r="A26" s="14" t="s">
        <v>8</v>
      </c>
      <c r="B26" s="10">
        <v>95</v>
      </c>
      <c r="D26" s="4">
        <f>$D$6*B26/100</f>
        <v>48139.312000000005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6334.12</v>
      </c>
    </row>
    <row r="30" spans="1:4" ht="12.75">
      <c r="A30" t="s">
        <v>17</v>
      </c>
      <c r="B30" s="13">
        <v>10</v>
      </c>
      <c r="D30" s="4">
        <f>$D$6*B30/100</f>
        <v>5067.295999999999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8614.403199999999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8614.403199999999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7752.962880000001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6460.8024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0.00390625" style="0" bestFit="1" customWidth="1"/>
    <col min="2" max="2" width="9.140625" style="10" customWidth="1"/>
    <col min="3" max="3" width="9.140625" style="3" customWidth="1"/>
    <col min="4" max="4" width="10.57421875" style="3" customWidth="1"/>
    <col min="5" max="6" width="9.140625" style="3" customWidth="1"/>
  </cols>
  <sheetData>
    <row r="1" spans="1:5" ht="18">
      <c r="A1" s="2" t="s">
        <v>0</v>
      </c>
      <c r="D1" s="17">
        <v>39310</v>
      </c>
      <c r="E1" s="3" t="s">
        <v>27</v>
      </c>
    </row>
    <row r="4" spans="1:5" ht="15.75">
      <c r="A4" s="5" t="s">
        <v>1</v>
      </c>
      <c r="B4" s="11">
        <v>39203</v>
      </c>
      <c r="C4" s="6"/>
      <c r="D4" s="6">
        <v>1199.3</v>
      </c>
      <c r="E4" s="3" t="s">
        <v>28</v>
      </c>
    </row>
    <row r="5" spans="1:4" ht="15">
      <c r="A5" s="7"/>
      <c r="B5" s="12"/>
      <c r="C5" s="8"/>
      <c r="D5" s="8"/>
    </row>
    <row r="6" spans="1:5" ht="15.75">
      <c r="A6" s="5" t="s">
        <v>2</v>
      </c>
      <c r="B6" s="12"/>
      <c r="C6" s="8"/>
      <c r="D6" s="9">
        <f>D4*52*0.8</f>
        <v>49890.880000000005</v>
      </c>
      <c r="E6" s="3" t="s">
        <v>3</v>
      </c>
    </row>
    <row r="8" ht="15">
      <c r="B8" s="16" t="s">
        <v>5</v>
      </c>
    </row>
    <row r="9" spans="1:4" ht="12.75">
      <c r="A9" s="1" t="s">
        <v>4</v>
      </c>
      <c r="B9" s="10">
        <v>100</v>
      </c>
      <c r="D9" s="4">
        <f>$D$6*B9/100</f>
        <v>49890.88</v>
      </c>
    </row>
    <row r="11" ht="12.75">
      <c r="A11" s="1" t="s">
        <v>9</v>
      </c>
    </row>
    <row r="12" spans="1:4" ht="12.75">
      <c r="A12" t="s">
        <v>6</v>
      </c>
      <c r="B12" s="10">
        <v>85</v>
      </c>
      <c r="D12" s="4">
        <f>$D$6*B12/100</f>
        <v>42407.24800000001</v>
      </c>
    </row>
    <row r="13" spans="1:4" ht="12.75">
      <c r="A13" s="14" t="s">
        <v>7</v>
      </c>
      <c r="B13" s="10">
        <v>90</v>
      </c>
      <c r="D13" s="4">
        <f>$D$6*B13/100</f>
        <v>44901.792</v>
      </c>
    </row>
    <row r="14" spans="1:4" ht="12.75">
      <c r="A14" s="14" t="s">
        <v>8</v>
      </c>
      <c r="B14" s="10">
        <v>95</v>
      </c>
      <c r="D14" s="4">
        <f>$D$6*B14/100</f>
        <v>47396.336</v>
      </c>
    </row>
    <row r="16" ht="12.75">
      <c r="A16" s="1" t="s">
        <v>10</v>
      </c>
    </row>
    <row r="17" ht="12.75">
      <c r="A17" s="15" t="s">
        <v>14</v>
      </c>
    </row>
    <row r="18" spans="1:4" ht="12.75">
      <c r="A18" t="s">
        <v>11</v>
      </c>
      <c r="B18" s="10">
        <v>65</v>
      </c>
      <c r="D18" s="4">
        <f>$D$6*B18/100</f>
        <v>32429.072</v>
      </c>
    </row>
    <row r="19" spans="1:4" ht="12.75">
      <c r="A19" t="s">
        <v>12</v>
      </c>
      <c r="B19" s="10">
        <v>75</v>
      </c>
      <c r="D19" s="4">
        <f>$D$6*B19/100</f>
        <v>37418.16</v>
      </c>
    </row>
    <row r="20" spans="1:4" ht="12.75">
      <c r="A20" t="s">
        <v>13</v>
      </c>
      <c r="B20" s="10">
        <v>85</v>
      </c>
      <c r="D20" s="4">
        <f>$D$6*B20/100</f>
        <v>42407.24800000001</v>
      </c>
    </row>
    <row r="22" ht="12.75">
      <c r="A22" s="1" t="s">
        <v>10</v>
      </c>
    </row>
    <row r="23" ht="12.75">
      <c r="A23" s="15" t="s">
        <v>26</v>
      </c>
    </row>
    <row r="24" spans="1:4" ht="12.75">
      <c r="A24" t="s">
        <v>6</v>
      </c>
      <c r="B24" s="10">
        <v>85</v>
      </c>
      <c r="D24" s="4">
        <f>$D$6*B24/100</f>
        <v>42407.24800000001</v>
      </c>
    </row>
    <row r="25" spans="1:4" ht="12.75">
      <c r="A25" s="14" t="s">
        <v>7</v>
      </c>
      <c r="B25" s="10">
        <v>90</v>
      </c>
      <c r="D25" s="4">
        <f>$D$6*B25/100</f>
        <v>44901.792</v>
      </c>
    </row>
    <row r="26" spans="1:4" ht="12.75">
      <c r="A26" s="14" t="s">
        <v>8</v>
      </c>
      <c r="B26" s="10">
        <v>95</v>
      </c>
      <c r="D26" s="4">
        <f>$D$6*B26/100</f>
        <v>47396.336</v>
      </c>
    </row>
    <row r="28" ht="12.75">
      <c r="A28" s="1" t="s">
        <v>15</v>
      </c>
    </row>
    <row r="29" spans="1:4" ht="12.75">
      <c r="A29" t="s">
        <v>16</v>
      </c>
      <c r="B29" s="10">
        <v>12.5</v>
      </c>
      <c r="D29" s="4">
        <f>$D$6*B29/100</f>
        <v>6236.36</v>
      </c>
    </row>
    <row r="30" spans="1:4" ht="12.75">
      <c r="A30" t="s">
        <v>17</v>
      </c>
      <c r="B30" s="13">
        <v>10</v>
      </c>
      <c r="D30" s="4">
        <f>$D$6*B30/100</f>
        <v>4989.088000000001</v>
      </c>
    </row>
    <row r="33" ht="12.75">
      <c r="A33" s="1" t="s">
        <v>18</v>
      </c>
    </row>
    <row r="34" spans="1:5" ht="12.75">
      <c r="A34" t="s">
        <v>19</v>
      </c>
      <c r="B34" s="10">
        <v>17</v>
      </c>
      <c r="D34" s="4">
        <f>$D$9*B34/100</f>
        <v>8481.4496</v>
      </c>
      <c r="E34" s="3" t="s">
        <v>22</v>
      </c>
    </row>
    <row r="35" spans="1:5" ht="12.75">
      <c r="A35" t="s">
        <v>20</v>
      </c>
      <c r="B35" s="10">
        <v>17</v>
      </c>
      <c r="D35" s="4">
        <f>$D$9*B35/100</f>
        <v>8481.4496</v>
      </c>
      <c r="E35" s="3" t="s">
        <v>22</v>
      </c>
    </row>
    <row r="37" spans="1:5" ht="12.75">
      <c r="A37" t="s">
        <v>21</v>
      </c>
      <c r="B37" s="10">
        <v>17</v>
      </c>
      <c r="D37" s="4">
        <f>$D$13*B37/100</f>
        <v>7633.30464</v>
      </c>
      <c r="E37" s="3" t="s">
        <v>23</v>
      </c>
    </row>
    <row r="39" spans="1:5" ht="12.75">
      <c r="A39" t="s">
        <v>25</v>
      </c>
      <c r="B39" s="10">
        <v>17</v>
      </c>
      <c r="D39" s="4">
        <f>D19*B39/100</f>
        <v>6361.087200000001</v>
      </c>
      <c r="E39" s="3" t="s">
        <v>24</v>
      </c>
    </row>
  </sheetData>
  <sheetProtection/>
  <printOptions/>
  <pageMargins left="0.4" right="0.18" top="0.6" bottom="0.43" header="0.27" footer="0.2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Administrator</cp:lastModifiedBy>
  <cp:lastPrinted>2011-05-22T21:59:59Z</cp:lastPrinted>
  <dcterms:created xsi:type="dcterms:W3CDTF">2007-08-16T02:08:39Z</dcterms:created>
  <dcterms:modified xsi:type="dcterms:W3CDTF">2011-08-21T21:54:43Z</dcterms:modified>
  <cp:category/>
  <cp:version/>
  <cp:contentType/>
  <cp:contentStatus/>
</cp:coreProperties>
</file>