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480" windowHeight="11640" firstSheet="3" activeTab="5"/>
  </bookViews>
  <sheets>
    <sheet name="INSTRUCTIONS" sheetId="1" r:id="rId1"/>
    <sheet name="&lt;Lay Minister (1) NAME&gt;" sheetId="2" r:id="rId2"/>
    <sheet name="&lt;Lay Minister (2) NAME&gt;" sheetId="3" r:id="rId3"/>
    <sheet name="&lt;Lay Minister (3) NAME&gt;" sheetId="4" r:id="rId4"/>
    <sheet name="&lt;Other staff (1) NAME&gt;" sheetId="5" r:id="rId5"/>
    <sheet name="&lt;Other staff (2) NAME&gt;" sheetId="6" r:id="rId6"/>
  </sheets>
  <definedNames>
    <definedName name="_xlnm.Print_Area" localSheetId="1">'&lt;Lay Minister (1) NAME&gt;'!$A$1:$L$49</definedName>
    <definedName name="_xlnm.Print_Area" localSheetId="2">'&lt;Lay Minister (2) NAME&gt;'!$A$1:$L$49</definedName>
    <definedName name="_xlnm.Print_Area" localSheetId="3">'&lt;Lay Minister (3) NAME&gt;'!$A$1:$L$49</definedName>
    <definedName name="_xlnm.Print_Area" localSheetId="4">'&lt;Other staff (1) NAME&gt;'!$A$1:$M$50</definedName>
    <definedName name="_xlnm.Print_Area" localSheetId="5">'&lt;Other staff (2) NAME&gt;'!$A$1:$L$49</definedName>
    <definedName name="_xlnm.Print_Area" localSheetId="0">'INSTRUCTIONS'!$A$1:$A$72</definedName>
    <definedName name="_xlnm.Print_Titles" localSheetId="1">'&lt;Lay Minister (1) NAME&gt;'!$3:$10</definedName>
    <definedName name="_xlnm.Print_Titles" localSheetId="2">'&lt;Lay Minister (2) NAME&gt;'!$3:$10</definedName>
    <definedName name="_xlnm.Print_Titles" localSheetId="3">'&lt;Lay Minister (3) NAME&gt;'!$3:$10</definedName>
    <definedName name="_xlnm.Print_Titles" localSheetId="4">'&lt;Other staff (1) NAME&gt;'!$3:$10</definedName>
    <definedName name="_xlnm.Print_Titles" localSheetId="5">'&lt;Other staff (2) NAME&gt;'!$3:$10</definedName>
  </definedNames>
  <calcPr calcMode="manual" fullCalcOnLoad="1" calcCompleted="0" calcOnSave="0"/>
</workbook>
</file>

<file path=xl/sharedStrings.xml><?xml version="1.0" encoding="utf-8"?>
<sst xmlns="http://schemas.openxmlformats.org/spreadsheetml/2006/main" count="451" uniqueCount="162">
  <si>
    <t xml:space="preserve"> </t>
  </si>
  <si>
    <t xml:space="preserve">TOTAL </t>
  </si>
  <si>
    <t>B</t>
  </si>
  <si>
    <t>A</t>
  </si>
  <si>
    <t>C</t>
  </si>
  <si>
    <t>D</t>
  </si>
  <si>
    <t>$</t>
  </si>
  <si>
    <t>Comments:</t>
  </si>
  <si>
    <t>Travel - fixed</t>
  </si>
  <si>
    <t>Travel - variable</t>
  </si>
  <si>
    <t>JAY SMITH</t>
  </si>
  <si>
    <t>The parish houses Jay and his family in a parish owned property. Market rental</t>
  </si>
  <si>
    <t>AMOUNT TO DECLARE FOR JAY</t>
  </si>
  <si>
    <t>TOTAL WORKERS COMPENSATION DECLARATION AMOUNT</t>
  </si>
  <si>
    <t xml:space="preserve">DECLARABLE FRINGE BENEFITS </t>
  </si>
  <si>
    <t>Total Declarable Fringe Benefits</t>
  </si>
  <si>
    <t>Fringe benefits are "grossed up" when Total Declarable Fringe Benefits exceed</t>
  </si>
  <si>
    <t>Employee name:</t>
  </si>
  <si>
    <t>STEP 1</t>
  </si>
  <si>
    <t>STEP 2</t>
  </si>
  <si>
    <t>Lay minister 1st &amp; 2nd year</t>
  </si>
  <si>
    <t>Lay minister 3rd &amp; 4th year</t>
  </si>
  <si>
    <t>Lay minister 5th &amp; subsequent years</t>
  </si>
  <si>
    <t>Youth &amp; childrens minister (Diploma) 1st to 3rd year</t>
  </si>
  <si>
    <t>Youth &amp; childrens minister (Diploma) 4th to 6th year</t>
  </si>
  <si>
    <t>Youth &amp; childrens minister (Th. Degree) 1st &amp; 2nd year</t>
  </si>
  <si>
    <t>Youth &amp; childrens minister (Th. Degree) 3rd &amp; 4th year</t>
  </si>
  <si>
    <t>Youth &amp; childrens minister (Th. Degree) 5th &amp; subsequent years</t>
  </si>
  <si>
    <t>Youth &amp; childrens minister (Adv. Diploma) 7th &amp; subsequent years</t>
  </si>
  <si>
    <t>Student minister (Th. Degree)</t>
  </si>
  <si>
    <t>Student minister (Diploma)</t>
  </si>
  <si>
    <t>Non- Ordained lay ministry staff categories</t>
  </si>
  <si>
    <t>INPUT CELLS</t>
  </si>
  <si>
    <t>STEP 3</t>
  </si>
  <si>
    <t>C + D</t>
  </si>
  <si>
    <t>This is the annual amount available to Jay for ministry related travel as per the</t>
  </si>
  <si>
    <t>Diocesan Remuneration Guidelines - refer section 8.</t>
  </si>
  <si>
    <t>STEP 4</t>
  </si>
  <si>
    <t>Fringe benefits are "grossed up" when the Total Declarable Fringe Benefits exceed</t>
  </si>
  <si>
    <t>for workers compensation purposes.</t>
  </si>
  <si>
    <t>SUITABLE FOR LAY MINISTRY STAFF ONLY</t>
  </si>
  <si>
    <t>USE THIS FOR NON MINISTRY STAFF</t>
  </si>
  <si>
    <t>Parish role:</t>
  </si>
  <si>
    <t>DAVE BAGGS</t>
  </si>
  <si>
    <t>AMOUNT TO DECLARE FOR DAVE</t>
  </si>
  <si>
    <t xml:space="preserve">for a similar size house in the area costs about $500 per week. </t>
  </si>
  <si>
    <r>
      <t>Housing</t>
    </r>
    <r>
      <rPr>
        <sz val="10"/>
        <rFont val="Arial"/>
        <family val="2"/>
      </rPr>
      <t xml:space="preserve"> (equivalent MV rent $500pw)</t>
    </r>
  </si>
  <si>
    <t>TOTAL SALARY/WAGE &amp; CASH ALLOWANCES</t>
  </si>
  <si>
    <t>No cash allowances are paid.</t>
  </si>
  <si>
    <t>Salary packaged car value</t>
  </si>
  <si>
    <t>Dave has taken out a lease on a car and pays for it by sacrificing a part of his gross salary.</t>
  </si>
  <si>
    <t>Gross salary</t>
  </si>
  <si>
    <t>Less: Car lease</t>
  </si>
  <si>
    <t xml:space="preserve">Post sacrifice salary </t>
  </si>
  <si>
    <t>gross salary/wage and cash allowances after sacrifice items (A).</t>
  </si>
  <si>
    <r>
      <t xml:space="preserve">FORMULA CELLS </t>
    </r>
    <r>
      <rPr>
        <b/>
        <sz val="9"/>
        <color indexed="10"/>
        <rFont val="Arial"/>
        <family val="2"/>
      </rPr>
      <t xml:space="preserve">(DO NOT ENTER DATA) </t>
    </r>
  </si>
  <si>
    <t>$30,000. The formula (D) will automatically calculate the Adjusted Declarable Fringe Benefits</t>
  </si>
  <si>
    <t>$30,000. The formula (D) will automatically calculate Adjusted Declarable Fringe Benefits</t>
  </si>
  <si>
    <t>INSTRUCTIONS FOR COMPLETING THE SAMPLE WORKERS COMPENSATION CALCULATOR</t>
  </si>
  <si>
    <t>Non ministry staff categories</t>
  </si>
  <si>
    <t>Office Administrator</t>
  </si>
  <si>
    <t>Bookkeeper</t>
  </si>
  <si>
    <t>Organist (paid)</t>
  </si>
  <si>
    <t>Verger (paid)</t>
  </si>
  <si>
    <t>Groundskeeper</t>
  </si>
  <si>
    <t>Cleaner</t>
  </si>
  <si>
    <t>Other casual worker</t>
  </si>
  <si>
    <t>NOTE: The calculator MUST only be used for non-ordained ministry staff and other workers employed by the parish.</t>
  </si>
  <si>
    <t>Lay ministry staff</t>
  </si>
  <si>
    <t>Other staff</t>
  </si>
  <si>
    <t>Cash allowances (refer section 4 of the Remuneration Guidelines) or additional stipend amounts paid must also be included in the declaration.</t>
  </si>
  <si>
    <t>STEP 2 - SUPERANNUATION PAID</t>
  </si>
  <si>
    <t>Dave is paid in accordance with the Superannuation Guarantee Legislation at the rate 9% of his</t>
  </si>
  <si>
    <t>STEP 3 - DECLARABLE FRINGE BENEFITS</t>
  </si>
  <si>
    <t xml:space="preserve">For the purposes of declaring wages under the Workers Compensation Act 1987 ('the Act'), parishes must declare all stipends, allowances and benefits (cash and non-cash), in any declaration. Therefore, in the event of a claim the parish should be fully compensated for all entitlements that are normally paid to lay ministry and other staff. </t>
  </si>
  <si>
    <t xml:space="preserve">Where the amount of those benefits (i.e., the annual cash paid or non-cash value) is MORE than $30,000 the amount declared will be the SUM of $30,000 and a 'gross-up' of the amount that exceeds $30,000. The gross-up factor of 2.0647 is used. </t>
  </si>
  <si>
    <t>Fringe benefits paid to non ministry staff (e.g., office administrators) are declared using the same methodology for lay ministry staff above.</t>
  </si>
  <si>
    <t>STEP 4 - COMPLETE WAGES DECLARATION</t>
  </si>
  <si>
    <t>Amount paid or provided LESS than $30,000</t>
  </si>
  <si>
    <t>Amount paid or provided MORE than $30,000</t>
  </si>
  <si>
    <r>
      <t>Period of Insurance</t>
    </r>
    <r>
      <rPr>
        <b/>
        <sz val="10"/>
        <color indexed="17"/>
        <rFont val="Arial"/>
        <family val="2"/>
      </rPr>
      <t xml:space="preserve"> (refer to the Wages Declaration form supplied by your insurer)</t>
    </r>
  </si>
  <si>
    <t>to</t>
  </si>
  <si>
    <t xml:space="preserve">(HINT: If the insurance period is NOT the same as the basis on which the parish </t>
  </si>
  <si>
    <t>(Wages/benefits for all staff employed during the period of insurance must be included and will include</t>
  </si>
  <si>
    <t>staff that may have left or joined during the insurance period.)</t>
  </si>
  <si>
    <t>Period of employment</t>
  </si>
  <si>
    <t>Example: Dave's Annual package</t>
  </si>
  <si>
    <t xml:space="preserve">(If employed for less than insurance period, ONLY include wages and benefits paid </t>
  </si>
  <si>
    <t>or provided for the period of employment)</t>
  </si>
  <si>
    <t>(AUTOMATICALLY calculates based on % entered)</t>
  </si>
  <si>
    <r>
      <t>If MORE superannuation is paid by the Parish ENTER the adjusting dollar amount here</t>
    </r>
    <r>
      <rPr>
        <b/>
        <sz val="14"/>
        <rFont val="Arial"/>
        <family val="2"/>
      </rPr>
      <t>→</t>
    </r>
  </si>
  <si>
    <t xml:space="preserve">accounts are prepared (i.e., the calendar year) contact your insurer and request a </t>
  </si>
  <si>
    <t>change to the insurable period to align with the calendar year.</t>
  </si>
  <si>
    <t>Select relevant ministry role from DROP DOWN box below</t>
  </si>
  <si>
    <t>NOTE: THE SAMPLE CALCULATOR AUTOMATICALLY CALCULATES THE AMOUNT OF DECLARABLE FRINGE BENEFITS (INCL. ANY GROSS-UP)</t>
  </si>
  <si>
    <t xml:space="preserve">STEP 1 - STIPEND/SALARY DECLARED </t>
  </si>
  <si>
    <r>
      <t>IMPORTANT:</t>
    </r>
    <r>
      <rPr>
        <b/>
        <sz val="11"/>
        <color indexed="12"/>
        <rFont val="Arial"/>
        <family val="2"/>
      </rPr>
      <t xml:space="preserve"> It is the parish's responsibility to have any Workers Compensation Declaration form reviewed by the parish auditor or other suitably qualified person.</t>
    </r>
  </si>
  <si>
    <t>Jay has more than 2 dependent children and the parish decides to pay an additional stipend amount</t>
  </si>
  <si>
    <t>of $2,500pa. The parish also pays Jay a monthly book allowance of $40 a month ($480pa).</t>
  </si>
  <si>
    <r>
      <t>Salary/wage payable (</t>
    </r>
    <r>
      <rPr>
        <b/>
        <i/>
        <sz val="10"/>
        <rFont val="Arial"/>
        <family val="2"/>
      </rPr>
      <t>after</t>
    </r>
    <r>
      <rPr>
        <i/>
        <sz val="10"/>
        <rFont val="Arial"/>
        <family val="2"/>
      </rPr>
      <t xml:space="preserve"> salary sacrifice amounts)</t>
    </r>
  </si>
  <si>
    <r>
      <t>GROSS stipend paid (</t>
    </r>
    <r>
      <rPr>
        <b/>
        <i/>
        <sz val="10"/>
        <rFont val="Arial"/>
        <family val="2"/>
      </rPr>
      <t xml:space="preserve">before </t>
    </r>
    <r>
      <rPr>
        <i/>
        <sz val="10"/>
        <rFont val="Arial"/>
        <family val="2"/>
      </rPr>
      <t>stipend sacrifice amounts)</t>
    </r>
  </si>
  <si>
    <t>Less: Super sacrifice</t>
  </si>
  <si>
    <r>
      <t>Superannuation contribution paid by the Parish (</t>
    </r>
    <r>
      <rPr>
        <b/>
        <i/>
        <sz val="10"/>
        <rFont val="Arial"/>
        <family val="2"/>
      </rPr>
      <t>excludes</t>
    </r>
    <r>
      <rPr>
        <i/>
        <sz val="10"/>
        <rFont val="Arial"/>
        <family val="2"/>
      </rPr>
      <t xml:space="preserve"> salary sacrifice contributions)</t>
    </r>
  </si>
  <si>
    <t>The amount declared will be the GROSS stipend or salary paid. The amount IGNORES any amounts sacrificed to an MEA or superannuation.</t>
  </si>
  <si>
    <t>Cash allowances (refer section 4 of the Remuneration Guidelines) paid must also be included in the declaration.</t>
  </si>
  <si>
    <t>The amount declared will be the GROSS salary paid AFTER amounts subject to FBT (e.g., car lease) set aside under a salary sacrifice arrangement.</t>
  </si>
  <si>
    <r>
      <t>NOTE:</t>
    </r>
    <r>
      <rPr>
        <b/>
        <i/>
        <sz val="10"/>
        <rFont val="Arial"/>
        <family val="2"/>
      </rPr>
      <t xml:space="preserve"> </t>
    </r>
    <r>
      <rPr>
        <i/>
        <sz val="10"/>
        <rFont val="Arial"/>
        <family val="2"/>
      </rPr>
      <t xml:space="preserve">Additional amounts sacrificed by the staff member to personal superannuation must be added back. </t>
    </r>
  </si>
  <si>
    <r>
      <t>If the parish pays taxable cash allowances ENTER the total amount here</t>
    </r>
    <r>
      <rPr>
        <b/>
        <sz val="14"/>
        <rFont val="Arial"/>
        <family val="2"/>
      </rPr>
      <t>→</t>
    </r>
  </si>
  <si>
    <r>
      <t xml:space="preserve">INDUSTRY/BUSINESS CLASSIFICATION: - </t>
    </r>
    <r>
      <rPr>
        <b/>
        <sz val="9"/>
        <color indexed="12"/>
        <rFont val="Arial"/>
        <family val="2"/>
      </rPr>
      <t>RELIGIOUS ORGANISATION</t>
    </r>
  </si>
  <si>
    <t>Other information that is often required by your workers compensation insurer:</t>
  </si>
  <si>
    <r>
      <t xml:space="preserve">DESCRIPTION OF WORK PERFORMED BY WORKERS: For Lay Ministers </t>
    </r>
    <r>
      <rPr>
        <b/>
        <sz val="9"/>
        <color indexed="12"/>
        <rFont val="Arial"/>
        <family val="2"/>
      </rPr>
      <t xml:space="preserve">('RELIGIOUS INSTRUCTION'); </t>
    </r>
    <r>
      <rPr>
        <b/>
        <sz val="9"/>
        <color indexed="10"/>
        <rFont val="Arial"/>
        <family val="2"/>
      </rPr>
      <t xml:space="preserve">Administrators/Parish Secretary </t>
    </r>
    <r>
      <rPr>
        <b/>
        <sz val="9"/>
        <color indexed="12"/>
        <rFont val="Arial"/>
        <family val="2"/>
      </rPr>
      <t>('ADMINISTRATION')</t>
    </r>
    <r>
      <rPr>
        <b/>
        <sz val="9"/>
        <color indexed="10"/>
        <rFont val="Arial"/>
        <family val="2"/>
      </rPr>
      <t>; Others (provide description of main role - e.g., Organist. Bookkeeper).</t>
    </r>
  </si>
  <si>
    <r>
      <t xml:space="preserve">GOODS/SERVICES PROVIDED:- </t>
    </r>
    <r>
      <rPr>
        <b/>
        <sz val="9"/>
        <color indexed="12"/>
        <rFont val="Arial"/>
        <family val="2"/>
      </rPr>
      <t>CHURCH OPERATION / PROVISION OF RELIGIOUS SERVICES</t>
    </r>
  </si>
  <si>
    <t>Refer section of 7 the Diocesan Remuneration Guidelines.</t>
  </si>
  <si>
    <t>EXAMPLE: Ann, a lay ministry worker receives a travel benefit of $10,000 and a housing benefit of $15,000. The amount declared for workers compensation purposes will be $25,000.</t>
  </si>
  <si>
    <t>(e.g., a monthly computer, travel or book allowance paid as taxable income)</t>
  </si>
  <si>
    <t>Monthly lease payment to third party is $1,250 for the 9 months he has been employed.</t>
  </si>
  <si>
    <t>BILL JONES</t>
  </si>
  <si>
    <t>AMOUNT TO DECLARE FOR BILL</t>
  </si>
  <si>
    <t>Bill is paid in accordance with the Superannuation Guarantee Legislation at the rate 9% of his</t>
  </si>
  <si>
    <t>The parish pays Bill a cash travel allowance.</t>
  </si>
  <si>
    <t>Gross salary - as Bill does not salary sacrifice.</t>
  </si>
  <si>
    <t>Salary packaged items value</t>
  </si>
  <si>
    <t>JANE DOE</t>
  </si>
  <si>
    <t>The parish houses Jane in a rented unit and pays a third party landlord $300pw.</t>
  </si>
  <si>
    <t>AMOUNT TO DECLARE FOR JANE</t>
  </si>
  <si>
    <t>As per the Diocesan Remuneration Guidelines for relevant ministry category.</t>
  </si>
  <si>
    <t>Jane has decided to take her travel benefit as a cash allowance (refer STEP 1).</t>
  </si>
  <si>
    <t>ANNE CHAN</t>
  </si>
  <si>
    <r>
      <t>Total Superannuation contribution paid by the Parish (</t>
    </r>
    <r>
      <rPr>
        <b/>
        <i/>
        <sz val="10"/>
        <rFont val="Arial"/>
        <family val="2"/>
      </rPr>
      <t>excludes</t>
    </r>
    <r>
      <rPr>
        <i/>
        <sz val="10"/>
        <rFont val="Arial"/>
        <family val="2"/>
      </rPr>
      <t xml:space="preserve"> salary sacrifice contributions)</t>
    </r>
  </si>
  <si>
    <t>AMOUNT TO DECLARE FOR ANNE</t>
  </si>
  <si>
    <t>Anne works 3 days per week for the parish.</t>
  </si>
  <si>
    <t>category.</t>
  </si>
  <si>
    <t>Pro-rata of recommended stipend as per the Diocesan Remuneration Guidelines for relevant ministry</t>
  </si>
  <si>
    <t>The parish pays Anne a cash travel allowance.</t>
  </si>
  <si>
    <t>Anne receives a cash travel allowance - refer STEP 1.</t>
  </si>
  <si>
    <t>The parish contributes $150 per week towards Anne's personal rental costs.</t>
  </si>
  <si>
    <r>
      <t>Salary/wage payable (</t>
    </r>
    <r>
      <rPr>
        <b/>
        <i/>
        <sz val="10"/>
        <rFont val="Arial"/>
        <family val="2"/>
      </rPr>
      <t>after</t>
    </r>
    <r>
      <rPr>
        <i/>
        <sz val="10"/>
        <rFont val="Arial"/>
        <family val="2"/>
      </rPr>
      <t xml:space="preserve"> salary sacrifice amounts NOT subject to FBT)</t>
    </r>
  </si>
  <si>
    <t>Post salary sacrifice amount for period employed ($30,000/12*9) PLUS superannuation sacrifice.</t>
  </si>
  <si>
    <t>($45,000-$15,000 *12/9)</t>
  </si>
  <si>
    <t>gross salary/wage and cash allowances after all sacrifice items (i.e., 9% x $28,000/12*9)</t>
  </si>
  <si>
    <r>
      <t xml:space="preserve">                  A sample workers compensation declaration template - </t>
    </r>
    <r>
      <rPr>
        <b/>
        <sz val="14"/>
        <color indexed="10"/>
        <rFont val="Arial"/>
        <family val="2"/>
      </rPr>
      <t>TO BE USED ONLY FOR NON ORDAINED MINISTRY STAFF &amp; OTHER WORKERS</t>
    </r>
  </si>
  <si>
    <t>EXAMPLE: Jay, a lay ministry worker receives a travel benefit of $9,787 and a housing benefit (non-cash equivalent) of $26,000 - total $35,787. As the total amount received exceeds $30,000, the amount declared will be:  $30,000 + ($36,207 - $30,000 x 2.0647) = $42,816.</t>
  </si>
  <si>
    <t>The value entered here will be the actual amount of FBT items paid.</t>
  </si>
  <si>
    <t>the wages and benefits paid or provided for the period of employment)</t>
  </si>
  <si>
    <t>Where the amount of those benefits (i.e., the annual cash paid or non-cash value) is less than $30,000 the amount declared (referred to as the 'net amount') will be the actual cash paid or equivalent non-cash value.</t>
  </si>
  <si>
    <r>
      <t xml:space="preserve">Exempt fringe benefits paid to lay ministry staff (refer section 4 of the Remuneration Guidelines) MUST be included in a wages declaration </t>
    </r>
    <r>
      <rPr>
        <b/>
        <i/>
        <sz val="10"/>
        <rFont val="Arial"/>
        <family val="2"/>
      </rPr>
      <t xml:space="preserve">(refer page 10 of the Wages Definition Manual). </t>
    </r>
  </si>
  <si>
    <t>The amount declared will be the amount paid to the employees superannuation fund of choice (refer to section 7 of the Remuneration Guidelines) at the Diocesan rate or in  accordance with the Superannuation Guarantee Legislation.</t>
  </si>
  <si>
    <t>The amount declared will be the amount paid to the employees superannuation fund of choice (refer to section 7 of the Remuneration Guidelines) in accordance with the Superannuation Guarantee Legislation.</t>
  </si>
  <si>
    <r>
      <t xml:space="preserve">IMPORTANT: While for parishes there are tax and fringe benefit exemptions for certain benefits paid (e.g., travel and housing) to lay ministry staff they </t>
    </r>
    <r>
      <rPr>
        <b/>
        <i/>
        <sz val="10"/>
        <rFont val="Arial"/>
        <family val="2"/>
      </rPr>
      <t xml:space="preserve">must be included under the Act </t>
    </r>
    <r>
      <rPr>
        <i/>
        <sz val="10"/>
        <rFont val="Arial"/>
        <family val="2"/>
      </rPr>
      <t>in any wages declaration (refer page 10 of the Wages Definition Manual) at the appropriate value.</t>
    </r>
  </si>
  <si>
    <r>
      <t>PLEASE NOTE</t>
    </r>
    <r>
      <rPr>
        <sz val="10"/>
        <color indexed="10"/>
        <rFont val="Arial"/>
        <family val="2"/>
      </rPr>
      <t xml:space="preserve"> that for policies commencing on or after 30 June 2008 parish's will no longer be required to obtain a workers compensation insurance policy for workers if they pay, or expect to pay $7,500 or less in annual wages. Refer to page 3 of the Wages Definition Manual above.</t>
    </r>
  </si>
  <si>
    <t>All figures declared should be reconciled to relevant pay records and the parish accounts, before being reviewed by the parish auditor.                              The wardens are responsible for signing the declaration.</t>
  </si>
  <si>
    <t>INSERT the Total Declarable Wages (as calculated for each employee) in the "ACTUAL WAGES" section of the form provided by your Workers Compensation Insurer. It is strongly recommended that the parish auditor review the form before lodging with the insurer. The wardens are responsible for signing the declaration.</t>
  </si>
  <si>
    <t>Disclaimer</t>
  </si>
  <si>
    <t>The material presented in this document is intended as an information source only. The information is provided solely on the basis that readers will be responsible for making their own assessment of the information within the document and are advised to verify all relevant representations, statements and information. Every effort has been made to ensure that the information is accurate and up-to-date at the time of inclusion.</t>
  </si>
  <si>
    <t>The Sydney Diocesan Secretariat does not accept responsibility for any errors, omissions or inaccuracies, nor do they accept liability to any person for the information or advice provided in this document or incorporated into it by reference, or for loss or damages incurred as a result of reliance upon the material contained in this document. The links offered in this document are provided for the interest of the reader.  The content found by using these links is not created, controlled or approved by the Sydney Diocesan Secretariat, and no responsibility is taken for the consequences of viewing or using such content.</t>
  </si>
  <si>
    <t>The following instructions are based on the requirements outlined in the NSW WorkCover "Wages Definition Manual" (June 2009 in Adobe PDF format), which can be accessed by clicking HERE. It is recommended that the person responsible for completing the Wage</t>
  </si>
  <si>
    <r>
      <t xml:space="preserve">                                                                                                                                                                                                           </t>
    </r>
    <r>
      <rPr>
        <b/>
        <sz val="12"/>
        <rFont val="Arial"/>
        <family val="2"/>
      </rPr>
      <t xml:space="preserve"> September 2011</t>
    </r>
  </si>
  <si>
    <r>
      <t>Housing</t>
    </r>
    <r>
      <rPr>
        <sz val="10"/>
        <rFont val="Arial"/>
        <family val="2"/>
      </rPr>
      <t xml:space="preserve"> (actual rent paid $***pw to Landlord on Jane's behalf)</t>
    </r>
  </si>
  <si>
    <r>
      <t>GROSS stipend paid (</t>
    </r>
    <r>
      <rPr>
        <b/>
        <i/>
        <sz val="10"/>
        <color indexed="10"/>
        <rFont val="Arial"/>
        <family val="2"/>
      </rPr>
      <t>before</t>
    </r>
    <r>
      <rPr>
        <b/>
        <i/>
        <sz val="10"/>
        <rFont val="Arial"/>
        <family val="2"/>
      </rPr>
      <t xml:space="preserve"> </t>
    </r>
    <r>
      <rPr>
        <i/>
        <sz val="10"/>
        <rFont val="Arial"/>
        <family val="2"/>
      </rPr>
      <t>stipend sacrifice amounts or income tax)</t>
    </r>
  </si>
  <si>
    <t>Jane elects to receive a book/computer allowance of $40 a month.</t>
  </si>
  <si>
    <t>Assumes the parish pays Diocesan minimum published stipends and recommended benefits for 2013</t>
  </si>
  <si>
    <t xml:space="preserve">Dave started at the parish on 1 March 2013 (If employed for less than insurance period, ONLY include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</si>
</sst>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000"/>
    <numFmt numFmtId="167" formatCode="#,##0.0000;\-#,##0.0000"/>
    <numFmt numFmtId="168" formatCode="_-* #,##0_-;\-* #,##0_-;_-* &quot;-&quot;??_-;_-@_-"/>
    <numFmt numFmtId="169" formatCode="_-&quot;$&quot;* #,##0_-;\-&quot;$&quot;* #,##0_-;_-&quot;$&quot;* &quot;-&quot;??_-;_-@_-"/>
    <numFmt numFmtId="170" formatCode="#,##0;\(#,##0\)"/>
    <numFmt numFmtId="171" formatCode="#,##0;[Red]\(#,##0\)"/>
    <numFmt numFmtId="172" formatCode="[$-C09]dddd\,\ d\ mmmm\ yyyy"/>
    <numFmt numFmtId="173" formatCode="d/mm/yyyy;@"/>
    <numFmt numFmtId="174" formatCode="&quot;Yes&quot;;&quot;Yes&quot;;&quot;No&quot;"/>
    <numFmt numFmtId="175" formatCode="&quot;True&quot;;&quot;True&quot;;&quot;False&quot;"/>
    <numFmt numFmtId="176" formatCode="&quot;On&quot;;&quot;On&quot;;&quot;Off&quot;"/>
    <numFmt numFmtId="177" formatCode="[$€-2]\ #,##0.00_);[Red]\([$€-2]\ #,##0.00\)"/>
  </numFmts>
  <fonts count="76">
    <font>
      <sz val="10"/>
      <name val="Arial"/>
      <family val="0"/>
    </font>
    <font>
      <b/>
      <sz val="14"/>
      <name val="Arial"/>
      <family val="2"/>
    </font>
    <font>
      <b/>
      <sz val="10"/>
      <name val="Arial"/>
      <family val="2"/>
    </font>
    <font>
      <sz val="8"/>
      <name val="Arial"/>
      <family val="2"/>
    </font>
    <font>
      <i/>
      <sz val="9"/>
      <name val="Arial"/>
      <family val="2"/>
    </font>
    <font>
      <i/>
      <sz val="10"/>
      <name val="Arial"/>
      <family val="2"/>
    </font>
    <font>
      <b/>
      <sz val="10"/>
      <color indexed="12"/>
      <name val="Arial"/>
      <family val="2"/>
    </font>
    <font>
      <b/>
      <sz val="10"/>
      <color indexed="10"/>
      <name val="Arial"/>
      <family val="2"/>
    </font>
    <font>
      <b/>
      <sz val="11"/>
      <color indexed="10"/>
      <name val="Arial"/>
      <family val="2"/>
    </font>
    <font>
      <b/>
      <sz val="11"/>
      <name val="Arial"/>
      <family val="2"/>
    </font>
    <font>
      <b/>
      <sz val="12"/>
      <name val="Arial"/>
      <family val="2"/>
    </font>
    <font>
      <b/>
      <sz val="9"/>
      <color indexed="10"/>
      <name val="Arial"/>
      <family val="2"/>
    </font>
    <font>
      <b/>
      <u val="single"/>
      <sz val="14"/>
      <name val="Arial"/>
      <family val="2"/>
    </font>
    <font>
      <b/>
      <sz val="7"/>
      <name val="Arial"/>
      <family val="2"/>
    </font>
    <font>
      <b/>
      <sz val="9"/>
      <name val="Arial"/>
      <family val="2"/>
    </font>
    <font>
      <sz val="9"/>
      <name val="Arial"/>
      <family val="2"/>
    </font>
    <font>
      <b/>
      <sz val="14"/>
      <color indexed="10"/>
      <name val="Arial"/>
      <family val="2"/>
    </font>
    <font>
      <i/>
      <sz val="8"/>
      <name val="Arial"/>
      <family val="2"/>
    </font>
    <font>
      <b/>
      <i/>
      <sz val="10"/>
      <name val="Arial"/>
      <family val="2"/>
    </font>
    <font>
      <sz val="8.5"/>
      <name val="Arial"/>
      <family val="2"/>
    </font>
    <font>
      <b/>
      <sz val="8.5"/>
      <name val="Arial"/>
      <family val="2"/>
    </font>
    <font>
      <b/>
      <i/>
      <sz val="9"/>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b/>
      <i/>
      <sz val="11"/>
      <color indexed="10"/>
      <name val="Arial"/>
      <family val="2"/>
    </font>
    <font>
      <b/>
      <sz val="11"/>
      <color indexed="12"/>
      <name val="Arial"/>
      <family val="2"/>
    </font>
    <font>
      <b/>
      <i/>
      <sz val="9"/>
      <color indexed="12"/>
      <name val="Arial"/>
      <family val="2"/>
    </font>
    <font>
      <b/>
      <sz val="11"/>
      <color indexed="17"/>
      <name val="Arial"/>
      <family val="2"/>
    </font>
    <font>
      <b/>
      <sz val="10"/>
      <color indexed="17"/>
      <name val="Arial"/>
      <family val="2"/>
    </font>
    <font>
      <i/>
      <u val="single"/>
      <sz val="10"/>
      <name val="Arial"/>
      <family val="2"/>
    </font>
    <font>
      <b/>
      <sz val="9"/>
      <color indexed="12"/>
      <name val="Arial"/>
      <family val="2"/>
    </font>
    <font>
      <b/>
      <i/>
      <sz val="12"/>
      <color indexed="14"/>
      <name val="Arial"/>
      <family val="2"/>
    </font>
    <font>
      <b/>
      <i/>
      <sz val="9"/>
      <color indexed="14"/>
      <name val="Arial"/>
      <family val="2"/>
    </font>
    <font>
      <b/>
      <i/>
      <sz val="11"/>
      <color indexed="14"/>
      <name val="Arial"/>
      <family val="2"/>
    </font>
    <font>
      <b/>
      <i/>
      <sz val="10"/>
      <color indexed="12"/>
      <name val="Arial"/>
      <family val="2"/>
    </font>
    <font>
      <b/>
      <sz val="8"/>
      <name val="Arial"/>
      <family val="2"/>
    </font>
    <font>
      <sz val="8"/>
      <color indexed="8"/>
      <name val="Arial"/>
      <family val="2"/>
    </font>
    <font>
      <sz val="10"/>
      <color indexed="12"/>
      <name val="Arial"/>
      <family val="2"/>
    </font>
    <font>
      <b/>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5"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67">
    <xf numFmtId="0" fontId="0" fillId="0" borderId="0" xfId="0" applyAlignment="1">
      <alignment/>
    </xf>
    <xf numFmtId="0" fontId="1" fillId="33" borderId="0" xfId="0" applyFont="1" applyFill="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10" xfId="0" applyFill="1" applyBorder="1" applyAlignment="1" applyProtection="1">
      <alignment/>
      <protection locked="0"/>
    </xf>
    <xf numFmtId="0" fontId="0" fillId="33" borderId="11" xfId="0" applyFill="1" applyBorder="1" applyAlignment="1" applyProtection="1">
      <alignment/>
      <protection locked="0"/>
    </xf>
    <xf numFmtId="168" fontId="0" fillId="33" borderId="0" xfId="42" applyNumberFormat="1" applyFont="1" applyFill="1" applyBorder="1" applyAlignment="1" applyProtection="1">
      <alignment/>
      <protection locked="0"/>
    </xf>
    <xf numFmtId="0" fontId="0" fillId="34" borderId="0" xfId="0" applyFill="1" applyAlignment="1" applyProtection="1">
      <alignment/>
      <protection locked="0"/>
    </xf>
    <xf numFmtId="0" fontId="14" fillId="33" borderId="0" xfId="0" applyFont="1" applyFill="1" applyAlignment="1" applyProtection="1">
      <alignment/>
      <protection locked="0"/>
    </xf>
    <xf numFmtId="168" fontId="0" fillId="33" borderId="0" xfId="42" applyNumberFormat="1" applyFill="1" applyAlignment="1" applyProtection="1">
      <alignment/>
      <protection locked="0"/>
    </xf>
    <xf numFmtId="0" fontId="0" fillId="35" borderId="0" xfId="0" applyFill="1" applyAlignment="1" applyProtection="1">
      <alignment/>
      <protection locked="0"/>
    </xf>
    <xf numFmtId="0" fontId="0" fillId="33" borderId="0" xfId="0" applyFill="1" applyAlignment="1" applyProtection="1">
      <alignment horizontal="center"/>
      <protection locked="0"/>
    </xf>
    <xf numFmtId="0" fontId="0" fillId="33" borderId="12" xfId="0" applyFill="1" applyBorder="1" applyAlignment="1" applyProtection="1">
      <alignment horizontal="center"/>
      <protection locked="0"/>
    </xf>
    <xf numFmtId="0" fontId="0" fillId="33" borderId="13" xfId="0" applyFill="1" applyBorder="1" applyAlignment="1" applyProtection="1">
      <alignment/>
      <protection locked="0"/>
    </xf>
    <xf numFmtId="168" fontId="0" fillId="33" borderId="13" xfId="42" applyNumberFormat="1" applyFill="1" applyBorder="1" applyAlignment="1" applyProtection="1">
      <alignment/>
      <protection locked="0"/>
    </xf>
    <xf numFmtId="9" fontId="0" fillId="33" borderId="13" xfId="0" applyNumberFormat="1" applyFill="1" applyBorder="1" applyAlignment="1" applyProtection="1">
      <alignment/>
      <protection locked="0"/>
    </xf>
    <xf numFmtId="0" fontId="0" fillId="33" borderId="14" xfId="0" applyFill="1" applyBorder="1" applyAlignment="1" applyProtection="1">
      <alignment horizontal="center"/>
      <protection locked="0"/>
    </xf>
    <xf numFmtId="0" fontId="12" fillId="33" borderId="0" xfId="0" applyFont="1" applyFill="1" applyBorder="1" applyAlignment="1" applyProtection="1">
      <alignment/>
      <protection locked="0"/>
    </xf>
    <xf numFmtId="168" fontId="9" fillId="33" borderId="0" xfId="42" applyNumberFormat="1" applyFont="1" applyFill="1" applyBorder="1" applyAlignment="1" applyProtection="1">
      <alignment horizontal="center"/>
      <protection locked="0"/>
    </xf>
    <xf numFmtId="168" fontId="0" fillId="33" borderId="0" xfId="42" applyNumberFormat="1" applyFill="1" applyBorder="1" applyAlignment="1" applyProtection="1">
      <alignment/>
      <protection locked="0"/>
    </xf>
    <xf numFmtId="0" fontId="0" fillId="33" borderId="0" xfId="0" applyFill="1" applyBorder="1" applyAlignment="1" applyProtection="1">
      <alignment horizontal="center"/>
      <protection locked="0"/>
    </xf>
    <xf numFmtId="0" fontId="14" fillId="33" borderId="0" xfId="0" applyFont="1" applyFill="1" applyBorder="1" applyAlignment="1" applyProtection="1">
      <alignment/>
      <protection locked="0"/>
    </xf>
    <xf numFmtId="0" fontId="15" fillId="33" borderId="0" xfId="0" applyFont="1" applyFill="1" applyBorder="1" applyAlignment="1" applyProtection="1">
      <alignment horizontal="center"/>
      <protection locked="0"/>
    </xf>
    <xf numFmtId="0" fontId="15" fillId="33" borderId="0" xfId="0" applyFont="1" applyFill="1" applyBorder="1" applyAlignment="1" applyProtection="1">
      <alignment/>
      <protection locked="0"/>
    </xf>
    <xf numFmtId="0" fontId="15" fillId="33" borderId="10" xfId="0" applyFont="1" applyFill="1" applyBorder="1" applyAlignment="1" applyProtection="1">
      <alignment/>
      <protection locked="0"/>
    </xf>
    <xf numFmtId="0" fontId="13" fillId="33" borderId="0" xfId="0" applyFont="1" applyFill="1" applyBorder="1" applyAlignment="1" applyProtection="1">
      <alignment horizontal="center"/>
      <protection locked="0"/>
    </xf>
    <xf numFmtId="0" fontId="7" fillId="33" borderId="14" xfId="0" applyFont="1" applyFill="1" applyBorder="1" applyAlignment="1" applyProtection="1">
      <alignment horizontal="center"/>
      <protection locked="0"/>
    </xf>
    <xf numFmtId="0" fontId="2" fillId="33" borderId="0" xfId="0" applyFont="1" applyFill="1" applyBorder="1" applyAlignment="1" applyProtection="1">
      <alignment/>
      <protection locked="0"/>
    </xf>
    <xf numFmtId="0" fontId="13" fillId="33" borderId="0" xfId="0" applyFont="1" applyFill="1" applyBorder="1" applyAlignment="1" applyProtection="1">
      <alignment/>
      <protection locked="0"/>
    </xf>
    <xf numFmtId="168" fontId="2" fillId="33" borderId="0" xfId="42" applyNumberFormat="1" applyFont="1" applyFill="1" applyBorder="1" applyAlignment="1" applyProtection="1">
      <alignment/>
      <protection locked="0"/>
    </xf>
    <xf numFmtId="0" fontId="7" fillId="33" borderId="0" xfId="0" applyFont="1" applyFill="1" applyBorder="1" applyAlignment="1" applyProtection="1">
      <alignment horizontal="center"/>
      <protection locked="0"/>
    </xf>
    <xf numFmtId="169" fontId="14" fillId="33" borderId="0" xfId="44" applyNumberFormat="1" applyFont="1" applyFill="1" applyBorder="1" applyAlignment="1" applyProtection="1">
      <alignment/>
      <protection locked="0"/>
    </xf>
    <xf numFmtId="0" fontId="3" fillId="33" borderId="0" xfId="0" applyFont="1" applyFill="1" applyBorder="1" applyAlignment="1" applyProtection="1">
      <alignment/>
      <protection locked="0"/>
    </xf>
    <xf numFmtId="3" fontId="0" fillId="33" borderId="0" xfId="0" applyNumberFormat="1" applyFill="1" applyBorder="1" applyAlignment="1" applyProtection="1">
      <alignment/>
      <protection locked="0"/>
    </xf>
    <xf numFmtId="0" fontId="5" fillId="33" borderId="0" xfId="0" applyFont="1" applyFill="1" applyBorder="1" applyAlignment="1" applyProtection="1">
      <alignment/>
      <protection locked="0"/>
    </xf>
    <xf numFmtId="3" fontId="2" fillId="33" borderId="0" xfId="0" applyNumberFormat="1" applyFont="1" applyFill="1" applyBorder="1" applyAlignment="1" applyProtection="1">
      <alignment/>
      <protection locked="0"/>
    </xf>
    <xf numFmtId="0" fontId="0" fillId="33" borderId="14" xfId="0" applyFill="1" applyBorder="1" applyAlignment="1" applyProtection="1">
      <alignment/>
      <protection locked="0"/>
    </xf>
    <xf numFmtId="0" fontId="7" fillId="33" borderId="14" xfId="0" applyFont="1" applyFill="1" applyBorder="1" applyAlignment="1" applyProtection="1">
      <alignment/>
      <protection locked="0"/>
    </xf>
    <xf numFmtId="0" fontId="2" fillId="33" borderId="0" xfId="0" applyFont="1" applyFill="1" applyBorder="1" applyAlignment="1" applyProtection="1">
      <alignment horizontal="right"/>
      <protection locked="0"/>
    </xf>
    <xf numFmtId="0" fontId="6" fillId="33" borderId="0" xfId="0" applyFont="1" applyFill="1" applyBorder="1" applyAlignment="1" applyProtection="1">
      <alignment/>
      <protection locked="0"/>
    </xf>
    <xf numFmtId="168" fontId="7" fillId="33" borderId="0" xfId="42" applyNumberFormat="1" applyFont="1" applyFill="1" applyBorder="1" applyAlignment="1" applyProtection="1">
      <alignment horizontal="center"/>
      <protection locked="0"/>
    </xf>
    <xf numFmtId="0" fontId="9" fillId="36" borderId="14" xfId="0" applyFont="1" applyFill="1" applyBorder="1" applyAlignment="1" applyProtection="1">
      <alignment/>
      <protection locked="0"/>
    </xf>
    <xf numFmtId="0" fontId="0" fillId="36" borderId="0" xfId="0" applyFill="1" applyBorder="1" applyAlignment="1" applyProtection="1">
      <alignment/>
      <protection locked="0"/>
    </xf>
    <xf numFmtId="168" fontId="0" fillId="36" borderId="0" xfId="42" applyNumberFormat="1" applyFill="1" applyBorder="1" applyAlignment="1" applyProtection="1">
      <alignment/>
      <protection locked="0"/>
    </xf>
    <xf numFmtId="168" fontId="8" fillId="36" borderId="0" xfId="42" applyNumberFormat="1" applyFont="1" applyFill="1" applyBorder="1" applyAlignment="1" applyProtection="1">
      <alignment/>
      <protection locked="0"/>
    </xf>
    <xf numFmtId="0" fontId="0" fillId="33" borderId="15" xfId="0" applyFill="1" applyBorder="1" applyAlignment="1" applyProtection="1">
      <alignment/>
      <protection locked="0"/>
    </xf>
    <xf numFmtId="0" fontId="0" fillId="33" borderId="16" xfId="0" applyFill="1" applyBorder="1" applyAlignment="1" applyProtection="1">
      <alignment/>
      <protection locked="0"/>
    </xf>
    <xf numFmtId="168" fontId="0" fillId="33" borderId="16" xfId="42" applyNumberFormat="1" applyFill="1" applyBorder="1" applyAlignment="1" applyProtection="1">
      <alignment/>
      <protection locked="0"/>
    </xf>
    <xf numFmtId="0" fontId="0" fillId="33" borderId="17" xfId="0" applyFill="1" applyBorder="1" applyAlignment="1" applyProtection="1">
      <alignment/>
      <protection locked="0"/>
    </xf>
    <xf numFmtId="168" fontId="0" fillId="35" borderId="0" xfId="42" applyNumberFormat="1" applyFont="1" applyFill="1" applyBorder="1" applyAlignment="1" applyProtection="1">
      <alignment/>
      <protection locked="0"/>
    </xf>
    <xf numFmtId="168" fontId="0" fillId="35" borderId="18" xfId="42" applyNumberFormat="1" applyFont="1" applyFill="1" applyBorder="1" applyAlignment="1" applyProtection="1">
      <alignment/>
      <protection locked="0"/>
    </xf>
    <xf numFmtId="168" fontId="0" fillId="35" borderId="18" xfId="0" applyNumberFormat="1" applyFont="1" applyFill="1" applyBorder="1" applyAlignment="1" applyProtection="1">
      <alignment/>
      <protection locked="0"/>
    </xf>
    <xf numFmtId="170" fontId="0" fillId="33" borderId="0" xfId="42" applyNumberFormat="1" applyFill="1" applyAlignment="1" applyProtection="1">
      <alignment/>
      <protection locked="0"/>
    </xf>
    <xf numFmtId="9" fontId="0" fillId="33" borderId="0" xfId="0" applyNumberFormat="1" applyFill="1" applyBorder="1" applyAlignment="1" applyProtection="1">
      <alignment/>
      <protection locked="0"/>
    </xf>
    <xf numFmtId="0" fontId="1" fillId="33" borderId="0" xfId="0" applyFont="1" applyFill="1" applyBorder="1" applyAlignment="1" applyProtection="1">
      <alignment/>
      <protection locked="0"/>
    </xf>
    <xf numFmtId="3" fontId="0" fillId="33" borderId="0" xfId="42" applyNumberFormat="1" applyFill="1" applyAlignment="1" applyProtection="1">
      <alignment/>
      <protection locked="0"/>
    </xf>
    <xf numFmtId="3" fontId="0" fillId="33" borderId="13" xfId="42" applyNumberFormat="1" applyFont="1" applyFill="1" applyBorder="1" applyAlignment="1" applyProtection="1">
      <alignment horizontal="center"/>
      <protection locked="0"/>
    </xf>
    <xf numFmtId="3" fontId="0" fillId="33" borderId="0" xfId="42" applyNumberFormat="1" applyFont="1" applyFill="1" applyBorder="1" applyAlignment="1" applyProtection="1">
      <alignment horizontal="center"/>
      <protection locked="0"/>
    </xf>
    <xf numFmtId="3" fontId="9" fillId="33" borderId="0" xfId="42" applyNumberFormat="1" applyFont="1" applyFill="1" applyBorder="1" applyAlignment="1" applyProtection="1">
      <alignment horizontal="center"/>
      <protection locked="0"/>
    </xf>
    <xf numFmtId="3" fontId="2" fillId="33" borderId="0" xfId="42" applyNumberFormat="1" applyFont="1" applyFill="1" applyBorder="1" applyAlignment="1" applyProtection="1">
      <alignment/>
      <protection locked="0"/>
    </xf>
    <xf numFmtId="3" fontId="0" fillId="33" borderId="0" xfId="42" applyNumberFormat="1" applyFill="1" applyBorder="1" applyAlignment="1" applyProtection="1">
      <alignment/>
      <protection locked="0"/>
    </xf>
    <xf numFmtId="3" fontId="9" fillId="0" borderId="0" xfId="0" applyNumberFormat="1" applyFont="1" applyFill="1" applyBorder="1" applyAlignment="1" applyProtection="1">
      <alignment/>
      <protection locked="0"/>
    </xf>
    <xf numFmtId="3" fontId="0" fillId="33" borderId="16" xfId="42" applyNumberFormat="1" applyFill="1" applyBorder="1" applyAlignment="1" applyProtection="1">
      <alignment/>
      <protection locked="0"/>
    </xf>
    <xf numFmtId="3" fontId="2" fillId="33" borderId="18" xfId="42" applyNumberFormat="1" applyFont="1" applyFill="1" applyBorder="1" applyAlignment="1" applyProtection="1">
      <alignment/>
      <protection locked="0"/>
    </xf>
    <xf numFmtId="0" fontId="10" fillId="33" borderId="0" xfId="0" applyFont="1" applyFill="1" applyAlignment="1" applyProtection="1">
      <alignment/>
      <protection locked="0"/>
    </xf>
    <xf numFmtId="0" fontId="9" fillId="33" borderId="0" xfId="0" applyFont="1" applyFill="1" applyAlignment="1" applyProtection="1">
      <alignment/>
      <protection locked="0"/>
    </xf>
    <xf numFmtId="0" fontId="3" fillId="33" borderId="0" xfId="0" applyFont="1" applyFill="1" applyBorder="1" applyAlignment="1" applyProtection="1">
      <alignment/>
      <protection locked="0"/>
    </xf>
    <xf numFmtId="0" fontId="0" fillId="0" borderId="0" xfId="0" applyFill="1" applyBorder="1" applyAlignment="1" applyProtection="1">
      <alignment/>
      <protection locked="0"/>
    </xf>
    <xf numFmtId="170" fontId="0" fillId="33" borderId="16" xfId="42" applyNumberFormat="1" applyFill="1" applyBorder="1" applyAlignment="1" applyProtection="1">
      <alignment/>
      <protection locked="0"/>
    </xf>
    <xf numFmtId="0" fontId="3" fillId="33" borderId="10" xfId="0" applyFont="1" applyFill="1" applyBorder="1" applyAlignment="1" applyProtection="1">
      <alignment/>
      <protection locked="0"/>
    </xf>
    <xf numFmtId="8" fontId="3" fillId="33" borderId="0" xfId="0" applyNumberFormat="1" applyFont="1" applyFill="1" applyBorder="1" applyAlignment="1" applyProtection="1">
      <alignment/>
      <protection locked="0"/>
    </xf>
    <xf numFmtId="3" fontId="0" fillId="35" borderId="18" xfId="0" applyNumberFormat="1" applyFill="1" applyBorder="1" applyAlignment="1" applyProtection="1">
      <alignment/>
      <protection locked="0"/>
    </xf>
    <xf numFmtId="0" fontId="18" fillId="33" borderId="0" xfId="0" applyFont="1" applyFill="1" applyAlignment="1" applyProtection="1">
      <alignment/>
      <protection locked="0"/>
    </xf>
    <xf numFmtId="0" fontId="19" fillId="33" borderId="0" xfId="0" applyFont="1" applyFill="1" applyBorder="1" applyAlignment="1" applyProtection="1">
      <alignment/>
      <protection locked="0"/>
    </xf>
    <xf numFmtId="169" fontId="20" fillId="33" borderId="0" xfId="44" applyNumberFormat="1" applyFont="1" applyFill="1" applyBorder="1" applyAlignment="1" applyProtection="1">
      <alignment/>
      <protection locked="0"/>
    </xf>
    <xf numFmtId="0" fontId="19" fillId="33" borderId="10" xfId="0" applyFont="1" applyFill="1" applyBorder="1" applyAlignment="1" applyProtection="1">
      <alignment/>
      <protection locked="0"/>
    </xf>
    <xf numFmtId="0" fontId="19" fillId="33" borderId="0" xfId="0" applyFont="1" applyFill="1" applyAlignment="1" applyProtection="1">
      <alignment/>
      <protection locked="0"/>
    </xf>
    <xf numFmtId="3" fontId="19" fillId="33" borderId="0" xfId="0" applyNumberFormat="1" applyFont="1" applyFill="1" applyBorder="1" applyAlignment="1" applyProtection="1">
      <alignment/>
      <protection locked="0"/>
    </xf>
    <xf numFmtId="8" fontId="19" fillId="33" borderId="0" xfId="0" applyNumberFormat="1" applyFont="1" applyFill="1" applyBorder="1" applyAlignment="1" applyProtection="1">
      <alignment/>
      <protection locked="0"/>
    </xf>
    <xf numFmtId="0" fontId="18" fillId="33" borderId="0" xfId="0" applyFont="1" applyFill="1" applyBorder="1" applyAlignment="1" applyProtection="1">
      <alignment/>
      <protection locked="0"/>
    </xf>
    <xf numFmtId="9" fontId="2" fillId="33" borderId="0" xfId="59" applyFont="1" applyFill="1" applyBorder="1" applyAlignment="1" applyProtection="1">
      <alignment/>
      <protection locked="0"/>
    </xf>
    <xf numFmtId="0" fontId="9" fillId="33" borderId="0" xfId="0" applyFont="1" applyFill="1" applyBorder="1" applyAlignment="1" applyProtection="1">
      <alignment/>
      <protection locked="0"/>
    </xf>
    <xf numFmtId="3" fontId="0" fillId="33" borderId="18" xfId="0" applyNumberFormat="1" applyFill="1" applyBorder="1" applyAlignment="1" applyProtection="1">
      <alignment/>
      <protection locked="0"/>
    </xf>
    <xf numFmtId="0" fontId="21" fillId="33" borderId="0" xfId="0" applyFont="1" applyFill="1" applyAlignment="1" applyProtection="1">
      <alignment/>
      <protection locked="0"/>
    </xf>
    <xf numFmtId="3" fontId="2" fillId="34" borderId="0" xfId="0" applyNumberFormat="1" applyFont="1" applyFill="1" applyBorder="1" applyAlignment="1" applyProtection="1">
      <alignment/>
      <protection locked="0"/>
    </xf>
    <xf numFmtId="3" fontId="0" fillId="34" borderId="0" xfId="42" applyNumberFormat="1" applyFont="1" applyFill="1" applyBorder="1" applyAlignment="1" applyProtection="1">
      <alignment/>
      <protection locked="0"/>
    </xf>
    <xf numFmtId="3" fontId="2" fillId="34" borderId="0" xfId="42" applyNumberFormat="1" applyFont="1" applyFill="1" applyBorder="1" applyAlignment="1" applyProtection="1">
      <alignment/>
      <protection locked="0"/>
    </xf>
    <xf numFmtId="168" fontId="0" fillId="34" borderId="0" xfId="42" applyNumberFormat="1" applyFill="1" applyBorder="1" applyAlignment="1" applyProtection="1">
      <alignment/>
      <protection locked="0"/>
    </xf>
    <xf numFmtId="0" fontId="2" fillId="37" borderId="0" xfId="0" applyFont="1" applyFill="1" applyBorder="1" applyAlignment="1" applyProtection="1">
      <alignment/>
      <protection locked="0"/>
    </xf>
    <xf numFmtId="0" fontId="15" fillId="37" borderId="0" xfId="0" applyFont="1" applyFill="1" applyBorder="1" applyAlignment="1" applyProtection="1">
      <alignment/>
      <protection locked="0"/>
    </xf>
    <xf numFmtId="168" fontId="23" fillId="35" borderId="18" xfId="42" applyNumberFormat="1" applyFont="1" applyFill="1" applyBorder="1" applyAlignment="1" applyProtection="1">
      <alignment/>
      <protection locked="0"/>
    </xf>
    <xf numFmtId="0" fontId="8" fillId="33" borderId="0" xfId="0" applyFont="1" applyFill="1" applyBorder="1" applyAlignment="1" applyProtection="1">
      <alignment/>
      <protection locked="0"/>
    </xf>
    <xf numFmtId="0" fontId="0" fillId="33" borderId="0" xfId="0" applyFill="1" applyAlignment="1">
      <alignment/>
    </xf>
    <xf numFmtId="0" fontId="0" fillId="33" borderId="0" xfId="0" applyFill="1" applyAlignment="1">
      <alignment wrapText="1"/>
    </xf>
    <xf numFmtId="0" fontId="0" fillId="33" borderId="0" xfId="0" applyFill="1" applyAlignment="1" applyProtection="1">
      <alignment/>
      <protection/>
    </xf>
    <xf numFmtId="3" fontId="0" fillId="33" borderId="0" xfId="0" applyNumberFormat="1" applyFill="1" applyAlignment="1" applyProtection="1">
      <alignment/>
      <protection/>
    </xf>
    <xf numFmtId="3" fontId="2" fillId="33" borderId="0" xfId="0" applyNumberFormat="1" applyFont="1" applyFill="1" applyAlignment="1" applyProtection="1">
      <alignment/>
      <protection/>
    </xf>
    <xf numFmtId="3" fontId="3" fillId="33" borderId="0" xfId="0" applyNumberFormat="1" applyFont="1" applyFill="1" applyAlignment="1" applyProtection="1">
      <alignment horizontal="left"/>
      <protection/>
    </xf>
    <xf numFmtId="3" fontId="3" fillId="33" borderId="0" xfId="0" applyNumberFormat="1" applyFont="1" applyFill="1" applyAlignment="1" applyProtection="1">
      <alignment/>
      <protection/>
    </xf>
    <xf numFmtId="3" fontId="0" fillId="33" borderId="0" xfId="0" applyNumberFormat="1" applyFont="1" applyFill="1" applyAlignment="1" applyProtection="1">
      <alignment horizontal="left"/>
      <protection/>
    </xf>
    <xf numFmtId="0" fontId="1" fillId="33" borderId="19" xfId="0" applyFont="1" applyFill="1" applyBorder="1" applyAlignment="1">
      <alignment/>
    </xf>
    <xf numFmtId="0" fontId="26" fillId="33" borderId="20" xfId="0" applyFont="1" applyFill="1" applyBorder="1" applyAlignment="1">
      <alignment horizontal="left"/>
    </xf>
    <xf numFmtId="0" fontId="5" fillId="33" borderId="20" xfId="0" applyFont="1" applyFill="1" applyBorder="1" applyAlignment="1">
      <alignment/>
    </xf>
    <xf numFmtId="0" fontId="5" fillId="33" borderId="20" xfId="0" applyFont="1" applyFill="1" applyBorder="1" applyAlignment="1">
      <alignment wrapText="1"/>
    </xf>
    <xf numFmtId="0" fontId="0" fillId="33" borderId="20" xfId="0" applyFill="1" applyBorder="1" applyAlignment="1">
      <alignment/>
    </xf>
    <xf numFmtId="0" fontId="10" fillId="33" borderId="20" xfId="0" applyFont="1" applyFill="1" applyBorder="1" applyAlignment="1">
      <alignment wrapText="1"/>
    </xf>
    <xf numFmtId="0" fontId="0" fillId="33" borderId="20" xfId="0" applyFill="1" applyBorder="1" applyAlignment="1">
      <alignment wrapText="1"/>
    </xf>
    <xf numFmtId="0" fontId="18" fillId="33" borderId="20" xfId="0" applyFont="1" applyFill="1" applyBorder="1" applyAlignment="1">
      <alignment wrapText="1"/>
    </xf>
    <xf numFmtId="0" fontId="0" fillId="33" borderId="20" xfId="0" applyFont="1" applyFill="1" applyBorder="1" applyAlignment="1">
      <alignment wrapText="1"/>
    </xf>
    <xf numFmtId="0" fontId="11" fillId="33" borderId="20" xfId="0" applyFont="1" applyFill="1" applyBorder="1" applyAlignment="1">
      <alignment horizontal="left" wrapText="1"/>
    </xf>
    <xf numFmtId="0" fontId="7" fillId="33" borderId="20" xfId="0" applyFont="1" applyFill="1" applyBorder="1" applyAlignment="1">
      <alignment horizontal="center" wrapText="1"/>
    </xf>
    <xf numFmtId="0" fontId="28" fillId="33" borderId="20" xfId="0" applyFont="1" applyFill="1" applyBorder="1" applyAlignment="1">
      <alignment wrapText="1"/>
    </xf>
    <xf numFmtId="0" fontId="0" fillId="33" borderId="21" xfId="0" applyFill="1" applyBorder="1" applyAlignment="1">
      <alignment wrapText="1"/>
    </xf>
    <xf numFmtId="3" fontId="0" fillId="34" borderId="0" xfId="0" applyNumberFormat="1" applyFill="1" applyBorder="1" applyAlignment="1" applyProtection="1">
      <alignment/>
      <protection locked="0"/>
    </xf>
    <xf numFmtId="3" fontId="0" fillId="34" borderId="18" xfId="0" applyNumberFormat="1" applyFill="1" applyBorder="1" applyAlignment="1" applyProtection="1">
      <alignment/>
      <protection locked="0"/>
    </xf>
    <xf numFmtId="3" fontId="2" fillId="35" borderId="0" xfId="0" applyNumberFormat="1" applyFont="1" applyFill="1" applyBorder="1" applyAlignment="1" applyProtection="1">
      <alignment/>
      <protection locked="0"/>
    </xf>
    <xf numFmtId="3" fontId="9" fillId="34" borderId="22" xfId="42" applyNumberFormat="1" applyFont="1" applyFill="1" applyBorder="1" applyAlignment="1" applyProtection="1">
      <alignment/>
      <protection locked="0"/>
    </xf>
    <xf numFmtId="0" fontId="29" fillId="33" borderId="0" xfId="0" applyFont="1" applyFill="1" applyAlignment="1" applyProtection="1">
      <alignment/>
      <protection locked="0"/>
    </xf>
    <xf numFmtId="168" fontId="2" fillId="33" borderId="0" xfId="42" applyNumberFormat="1" applyFont="1" applyFill="1" applyAlignment="1" applyProtection="1">
      <alignment horizontal="center"/>
      <protection locked="0"/>
    </xf>
    <xf numFmtId="0" fontId="2" fillId="33" borderId="0" xfId="0" applyFont="1" applyFill="1" applyAlignment="1" applyProtection="1">
      <alignment/>
      <protection locked="0"/>
    </xf>
    <xf numFmtId="0" fontId="4" fillId="33" borderId="0" xfId="0" applyFont="1" applyFill="1" applyAlignment="1" applyProtection="1">
      <alignment/>
      <protection locked="0"/>
    </xf>
    <xf numFmtId="0" fontId="21" fillId="33" borderId="0" xfId="0" applyFont="1" applyFill="1" applyBorder="1" applyAlignment="1" applyProtection="1">
      <alignment/>
      <protection locked="0"/>
    </xf>
    <xf numFmtId="3" fontId="2" fillId="35" borderId="0" xfId="42" applyNumberFormat="1" applyFont="1" applyFill="1" applyBorder="1" applyAlignment="1" applyProtection="1">
      <alignment/>
      <protection locked="0"/>
    </xf>
    <xf numFmtId="3" fontId="0" fillId="33" borderId="0" xfId="42" applyNumberFormat="1" applyFont="1" applyFill="1" applyBorder="1" applyAlignment="1" applyProtection="1">
      <alignment/>
      <protection locked="0"/>
    </xf>
    <xf numFmtId="0" fontId="22" fillId="33" borderId="0" xfId="0" applyFont="1" applyFill="1" applyBorder="1" applyAlignment="1" applyProtection="1">
      <alignment/>
      <protection locked="0"/>
    </xf>
    <xf numFmtId="0" fontId="31" fillId="33" borderId="20" xfId="0" applyFont="1" applyFill="1" applyBorder="1" applyAlignment="1">
      <alignment wrapText="1"/>
    </xf>
    <xf numFmtId="0" fontId="21" fillId="35" borderId="23" xfId="0" applyFont="1" applyFill="1" applyBorder="1" applyAlignment="1" applyProtection="1">
      <alignment/>
      <protection locked="0"/>
    </xf>
    <xf numFmtId="0" fontId="15" fillId="35" borderId="22" xfId="0" applyFont="1" applyFill="1" applyBorder="1" applyAlignment="1" applyProtection="1">
      <alignment horizontal="center"/>
      <protection locked="0"/>
    </xf>
    <xf numFmtId="0" fontId="15" fillId="35" borderId="24" xfId="0" applyFont="1" applyFill="1" applyBorder="1" applyAlignment="1" applyProtection="1">
      <alignment/>
      <protection locked="0"/>
    </xf>
    <xf numFmtId="0" fontId="4" fillId="35" borderId="25" xfId="0" applyFont="1" applyFill="1" applyBorder="1" applyAlignment="1" applyProtection="1">
      <alignment/>
      <protection locked="0"/>
    </xf>
    <xf numFmtId="171" fontId="15" fillId="35" borderId="0" xfId="0" applyNumberFormat="1" applyFont="1" applyFill="1" applyBorder="1" applyAlignment="1" applyProtection="1">
      <alignment horizontal="right"/>
      <protection locked="0"/>
    </xf>
    <xf numFmtId="0" fontId="15" fillId="35" borderId="26" xfId="0" applyFont="1" applyFill="1" applyBorder="1" applyAlignment="1" applyProtection="1">
      <alignment/>
      <protection locked="0"/>
    </xf>
    <xf numFmtId="171" fontId="14" fillId="35" borderId="27" xfId="0" applyNumberFormat="1" applyFont="1" applyFill="1" applyBorder="1" applyAlignment="1" applyProtection="1">
      <alignment horizontal="right"/>
      <protection locked="0"/>
    </xf>
    <xf numFmtId="0" fontId="0" fillId="35" borderId="28" xfId="0" applyFill="1" applyBorder="1" applyAlignment="1" applyProtection="1">
      <alignment/>
      <protection locked="0"/>
    </xf>
    <xf numFmtId="0" fontId="0" fillId="35" borderId="18" xfId="0" applyFill="1" applyBorder="1" applyAlignment="1" applyProtection="1">
      <alignment/>
      <protection locked="0"/>
    </xf>
    <xf numFmtId="0" fontId="15" fillId="35" borderId="29" xfId="0" applyFont="1" applyFill="1" applyBorder="1" applyAlignment="1" applyProtection="1">
      <alignment/>
      <protection locked="0"/>
    </xf>
    <xf numFmtId="173" fontId="9" fillId="35" borderId="0" xfId="42" applyNumberFormat="1" applyFont="1" applyFill="1" applyAlignment="1" applyProtection="1">
      <alignment/>
      <protection locked="0"/>
    </xf>
    <xf numFmtId="168" fontId="9" fillId="33" borderId="0" xfId="42" applyNumberFormat="1" applyFont="1" applyFill="1" applyAlignment="1" applyProtection="1">
      <alignment horizontal="center"/>
      <protection locked="0"/>
    </xf>
    <xf numFmtId="0" fontId="5" fillId="35" borderId="25" xfId="0" applyFont="1" applyFill="1" applyBorder="1" applyAlignment="1" applyProtection="1">
      <alignment/>
      <protection locked="0"/>
    </xf>
    <xf numFmtId="0" fontId="5" fillId="33" borderId="0" xfId="0" applyFont="1" applyFill="1" applyBorder="1" applyAlignment="1" applyProtection="1">
      <alignment horizontal="right"/>
      <protection locked="0"/>
    </xf>
    <xf numFmtId="0" fontId="17" fillId="33" borderId="0" xfId="0" applyFont="1" applyFill="1" applyBorder="1" applyAlignment="1" applyProtection="1">
      <alignment horizontal="right"/>
      <protection locked="0"/>
    </xf>
    <xf numFmtId="0" fontId="2" fillId="33" borderId="20" xfId="0" applyFont="1" applyFill="1" applyBorder="1" applyAlignment="1">
      <alignment wrapText="1"/>
    </xf>
    <xf numFmtId="9" fontId="2" fillId="35" borderId="0" xfId="59" applyFont="1" applyFill="1" applyBorder="1" applyAlignment="1" applyProtection="1">
      <alignment/>
      <protection locked="0"/>
    </xf>
    <xf numFmtId="0" fontId="4" fillId="33" borderId="0" xfId="0" applyFont="1" applyFill="1" applyBorder="1" applyAlignment="1" applyProtection="1">
      <alignment/>
      <protection locked="0"/>
    </xf>
    <xf numFmtId="171" fontId="15" fillId="33" borderId="0" xfId="0" applyNumberFormat="1" applyFont="1" applyFill="1" applyBorder="1" applyAlignment="1" applyProtection="1">
      <alignment horizontal="right"/>
      <protection locked="0"/>
    </xf>
    <xf numFmtId="171" fontId="14" fillId="33" borderId="0" xfId="0" applyNumberFormat="1" applyFont="1" applyFill="1" applyBorder="1" applyAlignment="1" applyProtection="1">
      <alignment horizontal="right"/>
      <protection locked="0"/>
    </xf>
    <xf numFmtId="43" fontId="0" fillId="33" borderId="0" xfId="42" applyFont="1" applyFill="1" applyAlignment="1">
      <alignment/>
    </xf>
    <xf numFmtId="173" fontId="9" fillId="35" borderId="0" xfId="42" applyNumberFormat="1" applyFont="1" applyFill="1" applyBorder="1" applyAlignment="1" applyProtection="1">
      <alignment/>
      <protection locked="0"/>
    </xf>
    <xf numFmtId="173" fontId="2" fillId="33" borderId="0" xfId="42" applyNumberFormat="1" applyFont="1" applyFill="1" applyBorder="1" applyAlignment="1" applyProtection="1">
      <alignment/>
      <protection locked="0"/>
    </xf>
    <xf numFmtId="168" fontId="2" fillId="33" borderId="0" xfId="42" applyNumberFormat="1" applyFont="1" applyFill="1" applyBorder="1" applyAlignment="1" applyProtection="1">
      <alignment horizontal="center"/>
      <protection locked="0"/>
    </xf>
    <xf numFmtId="0" fontId="3" fillId="33" borderId="0" xfId="0" applyFont="1" applyFill="1" applyAlignment="1" applyProtection="1">
      <alignment/>
      <protection locked="0"/>
    </xf>
    <xf numFmtId="0" fontId="33" fillId="33" borderId="0" xfId="0" applyFont="1" applyFill="1" applyBorder="1" applyAlignment="1" applyProtection="1">
      <alignment/>
      <protection locked="0"/>
    </xf>
    <xf numFmtId="0" fontId="34" fillId="33" borderId="0" xfId="0" applyFont="1" applyFill="1" applyBorder="1" applyAlignment="1" applyProtection="1">
      <alignment/>
      <protection locked="0"/>
    </xf>
    <xf numFmtId="0" fontId="35" fillId="33" borderId="0" xfId="0" applyFont="1" applyFill="1" applyBorder="1" applyAlignment="1" applyProtection="1">
      <alignment/>
      <protection locked="0"/>
    </xf>
    <xf numFmtId="0" fontId="36" fillId="33" borderId="20" xfId="0" applyFont="1" applyFill="1" applyBorder="1" applyAlignment="1">
      <alignment horizontal="center" wrapText="1"/>
    </xf>
    <xf numFmtId="173" fontId="2" fillId="33" borderId="0" xfId="42" applyNumberFormat="1" applyFont="1" applyFill="1" applyAlignment="1" applyProtection="1">
      <alignment/>
      <protection locked="0"/>
    </xf>
    <xf numFmtId="0" fontId="27" fillId="33" borderId="20" xfId="0" applyFont="1" applyFill="1" applyBorder="1" applyAlignment="1">
      <alignment horizontal="left" wrapText="1"/>
    </xf>
    <xf numFmtId="0" fontId="2" fillId="33" borderId="21" xfId="0" applyFont="1" applyFill="1" applyBorder="1" applyAlignment="1">
      <alignment wrapText="1"/>
    </xf>
    <xf numFmtId="0" fontId="0" fillId="33" borderId="21" xfId="0" applyFill="1" applyBorder="1" applyAlignment="1">
      <alignment/>
    </xf>
    <xf numFmtId="0" fontId="0" fillId="33" borderId="19" xfId="0" applyFill="1" applyBorder="1" applyAlignment="1">
      <alignment/>
    </xf>
    <xf numFmtId="0" fontId="7" fillId="0" borderId="20" xfId="0" applyFont="1" applyBorder="1" applyAlignment="1">
      <alignment horizontal="center" wrapText="1"/>
    </xf>
    <xf numFmtId="0" fontId="37" fillId="33" borderId="0" xfId="0" applyFont="1" applyFill="1" applyAlignment="1">
      <alignment horizontal="justify" wrapText="1"/>
    </xf>
    <xf numFmtId="0" fontId="3" fillId="33" borderId="0" xfId="0" applyFont="1" applyFill="1" applyAlignment="1">
      <alignment wrapText="1"/>
    </xf>
    <xf numFmtId="0" fontId="38" fillId="33" borderId="0" xfId="0" applyFont="1" applyFill="1" applyAlignment="1">
      <alignment horizontal="justify" wrapText="1"/>
    </xf>
    <xf numFmtId="0" fontId="39" fillId="0" borderId="20" xfId="53" applyFont="1" applyBorder="1" applyAlignment="1" applyProtection="1">
      <alignment wrapText="1"/>
      <protection/>
    </xf>
    <xf numFmtId="0" fontId="8" fillId="33" borderId="0" xfId="0" applyFont="1" applyFill="1" applyAlignment="1" applyProtection="1">
      <alignment horizontal="center" wrapText="1"/>
      <protection locked="0"/>
    </xf>
    <xf numFmtId="0" fontId="27" fillId="33" borderId="0" xfId="0" applyFont="1" applyFill="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1085850</xdr:colOff>
      <xdr:row>0</xdr:row>
      <xdr:rowOff>676275</xdr:rowOff>
    </xdr:to>
    <xdr:pic>
      <xdr:nvPicPr>
        <xdr:cNvPr id="1" name="Picture 1" descr="sds_logo"/>
        <xdr:cNvPicPr preferRelativeResize="1">
          <a:picLocks noChangeAspect="1"/>
        </xdr:cNvPicPr>
      </xdr:nvPicPr>
      <xdr:blipFill>
        <a:blip r:embed="rId1"/>
        <a:stretch>
          <a:fillRect/>
        </a:stretch>
      </xdr:blipFill>
      <xdr:spPr>
        <a:xfrm>
          <a:off x="0" y="0"/>
          <a:ext cx="10858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21" descr="sds_logo"/>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3" descr="sds_logo"/>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3" descr="sds_logo"/>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4" descr="sds_logo"/>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2" descr="sds_logo"/>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orkcover.nsw.gov.au/formspublications/publications/Documents/wages_definition_manual_5902.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J71"/>
  <sheetViews>
    <sheetView zoomScalePageLayoutView="0" workbookViewId="0" topLeftCell="A13">
      <selection activeCell="A2" sqref="A2"/>
    </sheetView>
  </sheetViews>
  <sheetFormatPr defaultColWidth="9.140625" defaultRowHeight="12.75"/>
  <cols>
    <col min="1" max="1" width="137.7109375" style="92" customWidth="1"/>
    <col min="2" max="16384" width="9.140625" style="92" customWidth="1"/>
  </cols>
  <sheetData>
    <row r="1" spans="1:10" ht="54" customHeight="1" thickBot="1">
      <c r="A1" s="92" t="s">
        <v>156</v>
      </c>
      <c r="I1" s="146"/>
      <c r="J1" s="146"/>
    </row>
    <row r="2" spans="1:10" ht="7.5" customHeight="1" thickBot="1">
      <c r="A2" s="159"/>
      <c r="I2" s="146"/>
      <c r="J2" s="146"/>
    </row>
    <row r="3" ht="18">
      <c r="A3" s="100" t="s">
        <v>58</v>
      </c>
    </row>
    <row r="4" ht="14.25">
      <c r="A4" s="101" t="s">
        <v>67</v>
      </c>
    </row>
    <row r="5" s="93" customFormat="1" ht="25.5">
      <c r="A5" s="164" t="s">
        <v>155</v>
      </c>
    </row>
    <row r="6" ht="12.75">
      <c r="A6" s="102"/>
    </row>
    <row r="7" ht="38.25">
      <c r="A7" s="103" t="s">
        <v>74</v>
      </c>
    </row>
    <row r="8" ht="12.75">
      <c r="A8" s="103"/>
    </row>
    <row r="9" ht="25.5">
      <c r="A9" s="154" t="s">
        <v>150</v>
      </c>
    </row>
    <row r="10" ht="12.75">
      <c r="A10" s="154"/>
    </row>
    <row r="11" ht="25.5">
      <c r="A11" s="160" t="s">
        <v>149</v>
      </c>
    </row>
    <row r="12" ht="13.5" thickBot="1">
      <c r="A12" s="158"/>
    </row>
    <row r="13" ht="12.75">
      <c r="A13" s="104"/>
    </row>
    <row r="14" s="93" customFormat="1" ht="15.75">
      <c r="A14" s="105" t="s">
        <v>95</v>
      </c>
    </row>
    <row r="15" s="93" customFormat="1" ht="12.75">
      <c r="A15" s="106"/>
    </row>
    <row r="16" s="93" customFormat="1" ht="12.75">
      <c r="A16" s="107" t="s">
        <v>68</v>
      </c>
    </row>
    <row r="17" s="93" customFormat="1" ht="12.75">
      <c r="A17" s="106" t="s">
        <v>103</v>
      </c>
    </row>
    <row r="18" s="93" customFormat="1" ht="12.75">
      <c r="A18" s="108" t="s">
        <v>70</v>
      </c>
    </row>
    <row r="19" s="93" customFormat="1" ht="12.75">
      <c r="A19" s="108"/>
    </row>
    <row r="20" s="93" customFormat="1" ht="12.75">
      <c r="A20" s="107" t="s">
        <v>69</v>
      </c>
    </row>
    <row r="21" s="93" customFormat="1" ht="12.75">
      <c r="A21" s="106" t="s">
        <v>105</v>
      </c>
    </row>
    <row r="22" s="93" customFormat="1" ht="12.75">
      <c r="A22" s="108" t="s">
        <v>104</v>
      </c>
    </row>
    <row r="23" s="93" customFormat="1" ht="12.75">
      <c r="A23" s="141" t="s">
        <v>106</v>
      </c>
    </row>
    <row r="24" s="93" customFormat="1" ht="13.5" thickBot="1">
      <c r="A24" s="157"/>
    </row>
    <row r="25" s="93" customFormat="1" ht="12.75">
      <c r="A25" s="106"/>
    </row>
    <row r="26" s="93" customFormat="1" ht="15.75">
      <c r="A26" s="105" t="s">
        <v>71</v>
      </c>
    </row>
    <row r="27" s="93" customFormat="1" ht="12.75">
      <c r="A27" s="106"/>
    </row>
    <row r="28" s="93" customFormat="1" ht="12.75">
      <c r="A28" s="107" t="s">
        <v>68</v>
      </c>
    </row>
    <row r="29" s="93" customFormat="1" ht="25.5">
      <c r="A29" s="106" t="s">
        <v>146</v>
      </c>
    </row>
    <row r="30" s="93" customFormat="1" ht="12.75">
      <c r="A30" s="106"/>
    </row>
    <row r="31" s="93" customFormat="1" ht="12.75">
      <c r="A31" s="107" t="s">
        <v>69</v>
      </c>
    </row>
    <row r="32" s="93" customFormat="1" ht="25.5">
      <c r="A32" s="106" t="s">
        <v>147</v>
      </c>
    </row>
    <row r="33" s="93" customFormat="1" ht="13.5" thickBot="1">
      <c r="A33" s="112"/>
    </row>
    <row r="34" s="93" customFormat="1" ht="12.75">
      <c r="A34" s="108" t="s">
        <v>0</v>
      </c>
    </row>
    <row r="35" s="93" customFormat="1" ht="15.75">
      <c r="A35" s="105" t="s">
        <v>73</v>
      </c>
    </row>
    <row r="36" s="93" customFormat="1" ht="15.75">
      <c r="A36" s="105"/>
    </row>
    <row r="37" s="93" customFormat="1" ht="25.5">
      <c r="A37" s="103" t="s">
        <v>148</v>
      </c>
    </row>
    <row r="38" s="93" customFormat="1" ht="12.75">
      <c r="A38" s="103"/>
    </row>
    <row r="39" s="93" customFormat="1" ht="12.75">
      <c r="A39" s="109" t="s">
        <v>94</v>
      </c>
    </row>
    <row r="40" s="93" customFormat="1" ht="12.75">
      <c r="A40" s="110"/>
    </row>
    <row r="41" s="93" customFormat="1" ht="12.75">
      <c r="A41" s="107" t="s">
        <v>68</v>
      </c>
    </row>
    <row r="42" s="93" customFormat="1" ht="25.5">
      <c r="A42" s="106" t="s">
        <v>145</v>
      </c>
    </row>
    <row r="43" s="93" customFormat="1" ht="12.75">
      <c r="A43" s="106"/>
    </row>
    <row r="44" s="93" customFormat="1" ht="12.75">
      <c r="A44" s="125" t="s">
        <v>78</v>
      </c>
    </row>
    <row r="45" s="93" customFormat="1" ht="25.5">
      <c r="A45" s="106" t="s">
        <v>144</v>
      </c>
    </row>
    <row r="46" s="93" customFormat="1" ht="29.25" customHeight="1">
      <c r="A46" s="111" t="s">
        <v>113</v>
      </c>
    </row>
    <row r="47" s="93" customFormat="1" ht="12.75">
      <c r="A47" s="106"/>
    </row>
    <row r="48" s="93" customFormat="1" ht="12.75">
      <c r="A48" s="125" t="s">
        <v>79</v>
      </c>
    </row>
    <row r="49" s="93" customFormat="1" ht="25.5">
      <c r="A49" s="106" t="s">
        <v>75</v>
      </c>
    </row>
    <row r="50" s="93" customFormat="1" ht="28.5" customHeight="1">
      <c r="A50" s="111" t="s">
        <v>141</v>
      </c>
    </row>
    <row r="51" s="93" customFormat="1" ht="12.75">
      <c r="A51" s="106"/>
    </row>
    <row r="52" s="93" customFormat="1" ht="12.75">
      <c r="A52" s="107" t="s">
        <v>69</v>
      </c>
    </row>
    <row r="53" s="93" customFormat="1" ht="12.75">
      <c r="A53" s="106" t="s">
        <v>76</v>
      </c>
    </row>
    <row r="54" s="93" customFormat="1" ht="13.5" thickBot="1">
      <c r="A54" s="112"/>
    </row>
    <row r="55" s="93" customFormat="1" ht="12.75">
      <c r="A55" s="106"/>
    </row>
    <row r="56" s="93" customFormat="1" ht="15.75">
      <c r="A56" s="105" t="s">
        <v>77</v>
      </c>
    </row>
    <row r="57" s="93" customFormat="1" ht="15.75">
      <c r="A57" s="105"/>
    </row>
    <row r="58" s="93" customFormat="1" ht="24">
      <c r="A58" s="109" t="s">
        <v>151</v>
      </c>
    </row>
    <row r="59" s="93" customFormat="1" ht="12.75">
      <c r="A59" s="109"/>
    </row>
    <row r="60" s="93" customFormat="1" ht="15">
      <c r="A60" s="156" t="s">
        <v>109</v>
      </c>
    </row>
    <row r="61" s="93" customFormat="1" ht="12.75">
      <c r="A61" s="109"/>
    </row>
    <row r="62" s="93" customFormat="1" ht="12.75">
      <c r="A62" s="109" t="s">
        <v>108</v>
      </c>
    </row>
    <row r="63" s="93" customFormat="1" ht="12.75">
      <c r="A63" s="109" t="s">
        <v>111</v>
      </c>
    </row>
    <row r="64" s="93" customFormat="1" ht="24">
      <c r="A64" s="109" t="s">
        <v>110</v>
      </c>
    </row>
    <row r="65" s="93" customFormat="1" ht="13.5" thickBot="1">
      <c r="A65" s="112"/>
    </row>
    <row r="66" s="93" customFormat="1" ht="12.75"/>
    <row r="67" s="93" customFormat="1" ht="12.75">
      <c r="A67" s="161" t="s">
        <v>152</v>
      </c>
    </row>
    <row r="68" s="93" customFormat="1" ht="12.75">
      <c r="A68" s="162"/>
    </row>
    <row r="69" s="93" customFormat="1" ht="33.75">
      <c r="A69" s="163" t="s">
        <v>153</v>
      </c>
    </row>
    <row r="70" s="93" customFormat="1" ht="12.75">
      <c r="A70" s="162"/>
    </row>
    <row r="71" s="93" customFormat="1" ht="45">
      <c r="A71" s="162" t="s">
        <v>154</v>
      </c>
    </row>
  </sheetData>
  <sheetProtection/>
  <hyperlinks>
    <hyperlink ref="A5" r:id="rId1" display="The following instructions are based on the requirements outlined in the NSW WorkCover &quot;Wages Definition Manual&quot; (June 2009 in Adobe PDF format), which can be accessed by clicking HERE. It is recommended that the person responsible for completing the Wage"/>
  </hyperlinks>
  <printOptions/>
  <pageMargins left="0.17" right="0.17" top="0.26" bottom="0.2" header="0.17" footer="0.16"/>
  <pageSetup fitToHeight="1" fitToWidth="1" horizontalDpi="600" verticalDpi="600" orientation="portrait" paperSize="9" scale="67" r:id="rId3"/>
  <drawing r:id="rId2"/>
</worksheet>
</file>

<file path=xl/worksheets/sheet2.xml><?xml version="1.0" encoding="utf-8"?>
<worksheet xmlns="http://schemas.openxmlformats.org/spreadsheetml/2006/main" xmlns:r="http://schemas.openxmlformats.org/officeDocument/2006/relationships">
  <sheetPr codeName="Sheet1"/>
  <dimension ref="A1:P50"/>
  <sheetViews>
    <sheetView tabSelected="1" zoomScalePageLayoutView="0" workbookViewId="0" topLeftCell="A37">
      <selection activeCell="D41" sqref="D41"/>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36.7109375" style="2" customWidth="1"/>
    <col min="12" max="12" width="14.140625" style="2" customWidth="1"/>
    <col min="13" max="13" width="3.140625" style="94" customWidth="1"/>
    <col min="14" max="14" width="2.28125" style="94" customWidth="1"/>
    <col min="15" max="15" width="47.8515625" style="95" customWidth="1"/>
    <col min="16" max="16384" width="9.140625" style="2" customWidth="1"/>
  </cols>
  <sheetData>
    <row r="1" spans="2:10" s="92" customFormat="1" ht="54" customHeight="1">
      <c r="B1" s="1" t="s">
        <v>140</v>
      </c>
      <c r="I1" s="146"/>
      <c r="J1" s="146"/>
    </row>
    <row r="2" spans="2:10" s="92" customFormat="1" ht="24" customHeight="1">
      <c r="B2" s="1"/>
      <c r="I2" s="146"/>
      <c r="J2" s="146"/>
    </row>
    <row r="3" spans="1:9" ht="15.75">
      <c r="A3" s="64" t="s">
        <v>160</v>
      </c>
      <c r="H3" s="7"/>
      <c r="I3" s="8" t="s">
        <v>55</v>
      </c>
    </row>
    <row r="4" spans="1:9" ht="15">
      <c r="A4" s="65"/>
      <c r="H4" s="10"/>
      <c r="I4" s="8" t="s">
        <v>32</v>
      </c>
    </row>
    <row r="5" spans="4:9" ht="12.75">
      <c r="D5" s="2"/>
      <c r="E5" s="2"/>
      <c r="F5" s="2"/>
      <c r="I5" s="8"/>
    </row>
    <row r="6" spans="1:9" ht="15">
      <c r="A6" s="117" t="s">
        <v>80</v>
      </c>
      <c r="D6" s="136">
        <v>41275</v>
      </c>
      <c r="E6" s="137" t="s">
        <v>81</v>
      </c>
      <c r="F6" s="136">
        <v>41639</v>
      </c>
      <c r="H6" s="8" t="s">
        <v>82</v>
      </c>
      <c r="I6" s="8"/>
    </row>
    <row r="7" spans="1:10" ht="12.75">
      <c r="A7" s="120" t="s">
        <v>83</v>
      </c>
      <c r="H7" s="8" t="s">
        <v>91</v>
      </c>
      <c r="J7" s="8"/>
    </row>
    <row r="8" spans="1:10" ht="12.75">
      <c r="A8" s="120" t="s">
        <v>84</v>
      </c>
      <c r="H8" s="8" t="s">
        <v>92</v>
      </c>
      <c r="J8" s="8"/>
    </row>
    <row r="9" spans="1:10" ht="15">
      <c r="A9" s="65"/>
      <c r="H9" s="119"/>
      <c r="J9" s="8"/>
    </row>
    <row r="10" spans="2:12" ht="15">
      <c r="B10" s="165" t="s">
        <v>96</v>
      </c>
      <c r="C10" s="166"/>
      <c r="D10" s="166"/>
      <c r="E10" s="166"/>
      <c r="F10" s="166"/>
      <c r="G10" s="166"/>
      <c r="H10" s="166"/>
      <c r="I10" s="166"/>
      <c r="J10" s="166"/>
      <c r="K10" s="166"/>
      <c r="L10" s="166"/>
    </row>
    <row r="11" spans="1:2" ht="15" customHeight="1" thickBot="1">
      <c r="A11" s="11"/>
      <c r="B11" s="46"/>
    </row>
    <row r="12" spans="1:15" ht="12.75">
      <c r="A12" s="12"/>
      <c r="B12" s="3"/>
      <c r="C12" s="13"/>
      <c r="D12" s="14"/>
      <c r="E12" s="14"/>
      <c r="F12" s="56" t="s">
        <v>0</v>
      </c>
      <c r="G12" s="13"/>
      <c r="H12" s="13"/>
      <c r="I12" s="15"/>
      <c r="J12" s="13"/>
      <c r="K12" s="13"/>
      <c r="L12" s="5"/>
      <c r="O12" s="96" t="s">
        <v>31</v>
      </c>
    </row>
    <row r="13" spans="1:15" ht="12.75">
      <c r="A13" s="16"/>
      <c r="B13" s="27" t="s">
        <v>17</v>
      </c>
      <c r="C13" s="3"/>
      <c r="D13" s="19"/>
      <c r="E13" s="19"/>
      <c r="F13" s="57"/>
      <c r="G13" s="3"/>
      <c r="H13" s="3"/>
      <c r="I13" s="53"/>
      <c r="J13" s="3"/>
      <c r="K13" s="3"/>
      <c r="L13" s="4"/>
      <c r="O13" s="97" t="s">
        <v>20</v>
      </c>
    </row>
    <row r="14" spans="1:15" ht="18">
      <c r="A14" s="16"/>
      <c r="B14" s="17" t="s">
        <v>122</v>
      </c>
      <c r="C14" s="91" t="s">
        <v>40</v>
      </c>
      <c r="D14" s="3"/>
      <c r="E14" s="3"/>
      <c r="F14" s="33"/>
      <c r="G14" s="20"/>
      <c r="H14" s="72"/>
      <c r="I14" s="22"/>
      <c r="J14" s="23"/>
      <c r="K14" s="23"/>
      <c r="L14" s="24"/>
      <c r="O14" s="97" t="s">
        <v>21</v>
      </c>
    </row>
    <row r="15" spans="1:15" ht="7.5" customHeight="1">
      <c r="A15" s="16"/>
      <c r="B15" s="17"/>
      <c r="C15" s="91"/>
      <c r="D15" s="3"/>
      <c r="E15" s="3"/>
      <c r="F15" s="33"/>
      <c r="G15" s="20"/>
      <c r="H15" s="72"/>
      <c r="I15" s="22"/>
      <c r="J15" s="23"/>
      <c r="K15" s="23"/>
      <c r="L15" s="24"/>
      <c r="O15" s="97" t="s">
        <v>22</v>
      </c>
    </row>
    <row r="16" spans="1:15" ht="15">
      <c r="A16" s="16"/>
      <c r="B16" s="38" t="s">
        <v>85</v>
      </c>
      <c r="C16" s="91"/>
      <c r="D16" s="136">
        <v>41275</v>
      </c>
      <c r="E16" s="137" t="s">
        <v>81</v>
      </c>
      <c r="F16" s="136">
        <v>41639</v>
      </c>
      <c r="G16" s="20"/>
      <c r="H16" s="83" t="s">
        <v>87</v>
      </c>
      <c r="I16" s="22"/>
      <c r="J16" s="23"/>
      <c r="K16" s="23"/>
      <c r="L16" s="24"/>
      <c r="O16" s="97" t="s">
        <v>23</v>
      </c>
    </row>
    <row r="17" spans="1:15" ht="12" customHeight="1">
      <c r="A17" s="16"/>
      <c r="B17" s="17"/>
      <c r="C17" s="3"/>
      <c r="D17" s="3"/>
      <c r="E17" s="3"/>
      <c r="F17" s="33"/>
      <c r="G17" s="20"/>
      <c r="H17" s="121" t="s">
        <v>88</v>
      </c>
      <c r="I17" s="22"/>
      <c r="J17" s="23"/>
      <c r="K17" s="23"/>
      <c r="L17" s="24"/>
      <c r="O17" s="97" t="s">
        <v>24</v>
      </c>
    </row>
    <row r="18" spans="1:15" ht="12" customHeight="1">
      <c r="A18" s="16"/>
      <c r="B18" s="17"/>
      <c r="C18" s="3"/>
      <c r="D18" s="3"/>
      <c r="E18" s="3"/>
      <c r="F18" s="33"/>
      <c r="G18" s="20"/>
      <c r="H18" s="121"/>
      <c r="I18" s="22"/>
      <c r="J18" s="23"/>
      <c r="K18" s="23"/>
      <c r="L18" s="24"/>
      <c r="O18" s="97" t="s">
        <v>28</v>
      </c>
    </row>
    <row r="19" spans="1:15" ht="12.75">
      <c r="A19" s="16"/>
      <c r="B19" s="34" t="s">
        <v>93</v>
      </c>
      <c r="C19" s="3"/>
      <c r="D19" s="3"/>
      <c r="E19" s="3"/>
      <c r="F19" s="33"/>
      <c r="G19" s="20"/>
      <c r="H19" s="34"/>
      <c r="I19" s="22"/>
      <c r="J19" s="23"/>
      <c r="K19" s="23"/>
      <c r="L19" s="24"/>
      <c r="O19" s="97" t="s">
        <v>25</v>
      </c>
    </row>
    <row r="20" spans="1:15" ht="6.75" customHeight="1">
      <c r="A20" s="16"/>
      <c r="B20" s="27"/>
      <c r="C20" s="67"/>
      <c r="D20" s="3"/>
      <c r="E20" s="3"/>
      <c r="F20" s="33"/>
      <c r="G20" s="20"/>
      <c r="H20" s="66"/>
      <c r="I20" s="22"/>
      <c r="J20" s="23"/>
      <c r="K20" s="23"/>
      <c r="L20" s="24"/>
      <c r="O20" s="97" t="s">
        <v>26</v>
      </c>
    </row>
    <row r="21" spans="1:15" ht="12.75">
      <c r="A21" s="16"/>
      <c r="B21" s="3"/>
      <c r="C21" s="25" t="s">
        <v>0</v>
      </c>
      <c r="D21" s="2"/>
      <c r="E21" s="2"/>
      <c r="F21" s="2"/>
      <c r="G21" s="3"/>
      <c r="H21" s="23"/>
      <c r="I21" s="23"/>
      <c r="J21" s="23"/>
      <c r="K21" s="23"/>
      <c r="L21" s="24"/>
      <c r="O21" s="97" t="s">
        <v>27</v>
      </c>
    </row>
    <row r="22" spans="1:15" ht="15">
      <c r="A22" s="16"/>
      <c r="B22" s="3"/>
      <c r="C22" s="25"/>
      <c r="D22" s="18" t="s">
        <v>6</v>
      </c>
      <c r="E22" s="19"/>
      <c r="F22" s="58" t="s">
        <v>6</v>
      </c>
      <c r="G22" s="3"/>
      <c r="H22" s="21" t="s">
        <v>7</v>
      </c>
      <c r="I22" s="23"/>
      <c r="J22" s="23"/>
      <c r="K22" s="23"/>
      <c r="L22" s="24"/>
      <c r="O22" s="97" t="s">
        <v>29</v>
      </c>
    </row>
    <row r="23" spans="1:15" ht="18">
      <c r="A23" s="26"/>
      <c r="B23" s="54" t="s">
        <v>18</v>
      </c>
      <c r="C23" s="28" t="s">
        <v>0</v>
      </c>
      <c r="D23" s="2"/>
      <c r="E23" s="2"/>
      <c r="F23" s="2"/>
      <c r="G23" s="27"/>
      <c r="H23" s="23" t="s">
        <v>0</v>
      </c>
      <c r="I23" s="31"/>
      <c r="J23" s="23"/>
      <c r="K23" s="23"/>
      <c r="L23" s="24"/>
      <c r="O23" s="97" t="s">
        <v>30</v>
      </c>
    </row>
    <row r="24" spans="1:15" ht="12.75">
      <c r="A24" s="26"/>
      <c r="B24" s="34" t="s">
        <v>158</v>
      </c>
      <c r="C24" s="32"/>
      <c r="D24" s="29"/>
      <c r="E24" s="30" t="s">
        <v>3</v>
      </c>
      <c r="F24" s="84">
        <f>INDEX(P13:P25,P26)</f>
        <v>0</v>
      </c>
      <c r="G24" s="27"/>
      <c r="H24" s="73" t="s">
        <v>125</v>
      </c>
      <c r="I24" s="74"/>
      <c r="J24" s="73"/>
      <c r="K24" s="73"/>
      <c r="L24" s="75"/>
      <c r="O24" s="98" t="s">
        <v>0</v>
      </c>
    </row>
    <row r="25" spans="1:12" ht="12.75">
      <c r="A25" s="26"/>
      <c r="B25" s="34"/>
      <c r="C25" s="32"/>
      <c r="D25" s="29"/>
      <c r="E25" s="30"/>
      <c r="F25" s="35"/>
      <c r="G25" s="27"/>
      <c r="H25" s="73"/>
      <c r="I25" s="74"/>
      <c r="J25" s="73"/>
      <c r="K25" s="73"/>
      <c r="L25" s="75"/>
    </row>
    <row r="26" spans="1:16" ht="12.75">
      <c r="A26" s="26"/>
      <c r="B26" s="34"/>
      <c r="C26" s="32"/>
      <c r="D26" s="33"/>
      <c r="E26" s="30"/>
      <c r="G26" s="27"/>
      <c r="I26" s="74"/>
      <c r="J26" s="73"/>
      <c r="K26" s="73"/>
      <c r="L26" s="75"/>
      <c r="O26" s="2"/>
      <c r="P26" s="2">
        <v>1</v>
      </c>
    </row>
    <row r="27" spans="1:15" ht="18">
      <c r="A27" s="26"/>
      <c r="B27" s="139" t="s">
        <v>107</v>
      </c>
      <c r="C27" s="32"/>
      <c r="D27" s="71">
        <v>480</v>
      </c>
      <c r="E27" s="30"/>
      <c r="F27" s="114">
        <f>SUM(D26:D27)</f>
        <v>480</v>
      </c>
      <c r="G27" s="27"/>
      <c r="H27" s="73" t="s">
        <v>159</v>
      </c>
      <c r="I27" s="74"/>
      <c r="J27" s="73"/>
      <c r="K27" s="73"/>
      <c r="L27" s="75"/>
      <c r="O27" s="2"/>
    </row>
    <row r="28" spans="1:12" ht="12.75">
      <c r="A28" s="26"/>
      <c r="B28" s="140" t="s">
        <v>114</v>
      </c>
      <c r="C28" s="32"/>
      <c r="D28" s="33"/>
      <c r="E28" s="30"/>
      <c r="F28" s="84">
        <f>SUM(F24:F27)</f>
        <v>480</v>
      </c>
      <c r="G28" s="27"/>
      <c r="H28" s="150"/>
      <c r="I28" s="74"/>
      <c r="J28" s="73"/>
      <c r="K28" s="73"/>
      <c r="L28" s="75"/>
    </row>
    <row r="29" spans="1:12" ht="12.75">
      <c r="A29" s="26"/>
      <c r="B29" s="34"/>
      <c r="C29" s="32"/>
      <c r="D29" s="3"/>
      <c r="E29" s="3"/>
      <c r="F29" s="2"/>
      <c r="G29" s="27"/>
      <c r="H29" s="76"/>
      <c r="I29" s="74"/>
      <c r="J29" s="73"/>
      <c r="K29" s="73"/>
      <c r="L29" s="75"/>
    </row>
    <row r="30" spans="1:12" ht="12.75">
      <c r="A30" s="26"/>
      <c r="E30" s="3"/>
      <c r="F30" s="3"/>
      <c r="G30" s="27"/>
      <c r="H30" s="73" t="s">
        <v>0</v>
      </c>
      <c r="I30" s="73"/>
      <c r="J30" s="73"/>
      <c r="K30" s="73"/>
      <c r="L30" s="75"/>
    </row>
    <row r="31" spans="1:12" ht="18">
      <c r="A31" s="26"/>
      <c r="B31" s="54" t="s">
        <v>19</v>
      </c>
      <c r="C31" s="3"/>
      <c r="D31" s="3"/>
      <c r="F31" s="2"/>
      <c r="G31" s="27"/>
      <c r="H31" s="73" t="s">
        <v>125</v>
      </c>
      <c r="I31" s="73"/>
      <c r="J31" s="73"/>
      <c r="K31" s="73"/>
      <c r="L31" s="75"/>
    </row>
    <row r="32" spans="1:12" ht="12.75">
      <c r="A32" s="26"/>
      <c r="B32" s="34" t="s">
        <v>102</v>
      </c>
      <c r="C32" s="3"/>
      <c r="D32" s="123" t="s">
        <v>0</v>
      </c>
      <c r="E32" s="30" t="s">
        <v>2</v>
      </c>
      <c r="F32" s="122">
        <v>8548</v>
      </c>
      <c r="G32" s="3"/>
      <c r="H32" s="73" t="s">
        <v>112</v>
      </c>
      <c r="I32" s="74"/>
      <c r="J32" s="73"/>
      <c r="K32" s="73"/>
      <c r="L32" s="75"/>
    </row>
    <row r="33" spans="1:12" ht="18">
      <c r="A33" s="26"/>
      <c r="B33" s="54"/>
      <c r="C33" s="3"/>
      <c r="D33" s="19"/>
      <c r="E33" s="19"/>
      <c r="F33" s="63"/>
      <c r="G33" s="3"/>
      <c r="H33" s="73"/>
      <c r="I33" s="74"/>
      <c r="J33" s="73"/>
      <c r="K33" s="73"/>
      <c r="L33" s="75"/>
    </row>
    <row r="34" spans="1:12" ht="12.75">
      <c r="A34" s="26"/>
      <c r="B34" s="34"/>
      <c r="C34" s="3"/>
      <c r="D34" s="19"/>
      <c r="E34" s="19"/>
      <c r="F34" s="59"/>
      <c r="G34" s="3"/>
      <c r="H34" s="73"/>
      <c r="I34" s="74"/>
      <c r="J34" s="73"/>
      <c r="K34" s="73"/>
      <c r="L34" s="75"/>
    </row>
    <row r="35" spans="1:12" ht="12.75">
      <c r="A35" s="26"/>
      <c r="B35" s="34"/>
      <c r="C35" s="3"/>
      <c r="D35" s="38" t="s">
        <v>1</v>
      </c>
      <c r="E35" s="30" t="s">
        <v>4</v>
      </c>
      <c r="F35" s="86">
        <f>SUM(F28:F33)</f>
        <v>9028</v>
      </c>
      <c r="G35" s="3"/>
      <c r="H35" s="73" t="s">
        <v>0</v>
      </c>
      <c r="I35" s="74"/>
      <c r="J35" s="73"/>
      <c r="K35" s="73"/>
      <c r="L35" s="75"/>
    </row>
    <row r="36" spans="1:12" ht="18">
      <c r="A36" s="37"/>
      <c r="B36" s="54" t="s">
        <v>33</v>
      </c>
      <c r="C36" s="3"/>
      <c r="D36" s="3"/>
      <c r="E36" s="3"/>
      <c r="F36" s="3"/>
      <c r="G36" s="3"/>
      <c r="H36" s="73"/>
      <c r="I36" s="73"/>
      <c r="J36" s="73"/>
      <c r="K36" s="73"/>
      <c r="L36" s="75"/>
    </row>
    <row r="37" spans="1:15" ht="12.75">
      <c r="A37" s="36"/>
      <c r="B37" s="39" t="s">
        <v>14</v>
      </c>
      <c r="C37" s="3"/>
      <c r="D37" s="19"/>
      <c r="E37" s="19"/>
      <c r="F37" s="60"/>
      <c r="G37" s="3"/>
      <c r="H37" s="77" t="s">
        <v>0</v>
      </c>
      <c r="I37" s="73"/>
      <c r="J37" s="73"/>
      <c r="K37" s="73"/>
      <c r="L37" s="75"/>
      <c r="O37" s="94"/>
    </row>
    <row r="38" spans="1:15" ht="12.75">
      <c r="A38" s="36"/>
      <c r="B38" s="27" t="s">
        <v>8</v>
      </c>
      <c r="C38" s="49">
        <v>8047</v>
      </c>
      <c r="D38" s="19"/>
      <c r="E38" s="19"/>
      <c r="F38" s="60"/>
      <c r="G38" s="3"/>
      <c r="H38" s="73" t="s">
        <v>126</v>
      </c>
      <c r="I38" s="73"/>
      <c r="J38" s="73"/>
      <c r="K38" s="73"/>
      <c r="L38" s="75"/>
      <c r="O38" s="94"/>
    </row>
    <row r="39" spans="1:15" ht="12.75">
      <c r="A39" s="16"/>
      <c r="B39" s="27" t="s">
        <v>9</v>
      </c>
      <c r="C39" s="50">
        <v>2952</v>
      </c>
      <c r="D39" s="87">
        <f>SUM(C38:C39)</f>
        <v>10999</v>
      </c>
      <c r="E39" s="19"/>
      <c r="F39" s="60"/>
      <c r="G39" s="3"/>
      <c r="H39" s="73" t="s">
        <v>0</v>
      </c>
      <c r="I39" s="73"/>
      <c r="J39" s="73"/>
      <c r="K39" s="73"/>
      <c r="L39" s="75"/>
      <c r="O39" s="94"/>
    </row>
    <row r="40" spans="1:12" ht="12.75">
      <c r="A40" s="26"/>
      <c r="B40" s="27"/>
      <c r="C40" s="6" t="s">
        <v>0</v>
      </c>
      <c r="D40" s="19"/>
      <c r="E40" s="19"/>
      <c r="F40" s="60"/>
      <c r="G40" s="3"/>
      <c r="H40" s="76"/>
      <c r="I40" s="73"/>
      <c r="J40" s="73"/>
      <c r="K40" s="73"/>
      <c r="L40" s="75"/>
    </row>
    <row r="41" spans="1:15" ht="12.75">
      <c r="A41" s="26"/>
      <c r="B41" s="27" t="s">
        <v>157</v>
      </c>
      <c r="C41" s="3"/>
      <c r="D41" s="51">
        <v>15600</v>
      </c>
      <c r="E41" s="19"/>
      <c r="F41" s="60"/>
      <c r="G41" s="3"/>
      <c r="H41" s="73" t="s">
        <v>123</v>
      </c>
      <c r="I41" s="73"/>
      <c r="J41" s="73"/>
      <c r="K41" s="73"/>
      <c r="L41" s="75"/>
      <c r="O41" s="94"/>
    </row>
    <row r="42" spans="1:15" ht="12.75">
      <c r="A42" s="26"/>
      <c r="B42" s="27" t="s">
        <v>15</v>
      </c>
      <c r="C42" s="3"/>
      <c r="D42" s="29">
        <f>SUM(D39:D41)</f>
        <v>26599</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 for benefits &gt; $30,000)")</f>
        <v>Adjusted Declarable Fringe Benefits</v>
      </c>
      <c r="C44" s="3"/>
      <c r="D44" s="29"/>
      <c r="E44" s="40" t="s">
        <v>5</v>
      </c>
      <c r="F44" s="84">
        <f>IF(D42&lt;=30000,D42,(D42-30000)*2.0647+30000)</f>
        <v>26599</v>
      </c>
      <c r="G44" s="3"/>
      <c r="H44" s="73" t="s">
        <v>16</v>
      </c>
      <c r="I44" s="73"/>
      <c r="J44" s="73"/>
      <c r="K44" s="73"/>
      <c r="L44" s="75"/>
    </row>
    <row r="45" spans="1:12" ht="12.75">
      <c r="A45" s="36"/>
      <c r="B45" s="27"/>
      <c r="C45" s="3"/>
      <c r="D45" s="29"/>
      <c r="E45" s="40"/>
      <c r="F45" s="60"/>
      <c r="G45" s="3"/>
      <c r="H45" s="78" t="s">
        <v>57</v>
      </c>
      <c r="I45" s="73"/>
      <c r="J45" s="73"/>
      <c r="K45" s="73"/>
      <c r="L45" s="75"/>
    </row>
    <row r="46" spans="1:12" ht="12.75">
      <c r="A46" s="36"/>
      <c r="B46" s="27"/>
      <c r="C46" s="3"/>
      <c r="D46" s="29"/>
      <c r="E46" s="40"/>
      <c r="F46" s="60"/>
      <c r="G46" s="3"/>
      <c r="H46" s="70" t="s">
        <v>39</v>
      </c>
      <c r="I46" s="66"/>
      <c r="J46" s="66"/>
      <c r="K46" s="66"/>
      <c r="L46" s="69"/>
    </row>
    <row r="47" spans="1:12" ht="18">
      <c r="A47" s="36"/>
      <c r="B47" s="54" t="s">
        <v>37</v>
      </c>
      <c r="C47" s="3"/>
      <c r="D47" s="19"/>
      <c r="E47" s="19"/>
      <c r="F47" s="60"/>
      <c r="G47" s="3"/>
      <c r="H47" s="3"/>
      <c r="I47" s="23"/>
      <c r="J47" s="23"/>
      <c r="K47" s="23"/>
      <c r="L47" s="24"/>
    </row>
    <row r="48" spans="1:12" ht="15">
      <c r="A48" s="41" t="s">
        <v>13</v>
      </c>
      <c r="B48" s="42"/>
      <c r="C48" s="42"/>
      <c r="D48" s="43"/>
      <c r="E48" s="44" t="s">
        <v>34</v>
      </c>
      <c r="F48" s="116">
        <f>F35+F44</f>
        <v>35627</v>
      </c>
      <c r="G48" s="3"/>
      <c r="H48" s="88" t="s">
        <v>124</v>
      </c>
      <c r="I48" s="89"/>
      <c r="J48" s="89"/>
      <c r="K48" s="23"/>
      <c r="L48" s="24"/>
    </row>
    <row r="49" spans="1:12" ht="13.5" thickBot="1">
      <c r="A49" s="45"/>
      <c r="B49" s="46" t="s">
        <v>0</v>
      </c>
      <c r="C49" s="68"/>
      <c r="D49" s="47"/>
      <c r="E49" s="47"/>
      <c r="F49" s="62"/>
      <c r="G49" s="46"/>
      <c r="H49" s="46"/>
      <c r="I49" s="46"/>
      <c r="J49" s="46"/>
      <c r="K49" s="46"/>
      <c r="L49" s="48"/>
    </row>
    <row r="50" spans="3:9" ht="12.75">
      <c r="C50" s="13"/>
      <c r="D50" s="52"/>
      <c r="E50" s="52"/>
      <c r="F50" s="56" t="s">
        <v>0</v>
      </c>
      <c r="G50" s="52"/>
      <c r="H50" s="52"/>
      <c r="I50" s="52"/>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3" r:id="rId3"/>
  <drawing r:id="rId2"/>
  <legacyDrawing r:id="rId1"/>
</worksheet>
</file>

<file path=xl/worksheets/sheet3.xml><?xml version="1.0" encoding="utf-8"?>
<worksheet xmlns="http://schemas.openxmlformats.org/spreadsheetml/2006/main" xmlns:r="http://schemas.openxmlformats.org/officeDocument/2006/relationships">
  <sheetPr codeName="Sheet5"/>
  <dimension ref="A1:O50"/>
  <sheetViews>
    <sheetView tabSelected="1" zoomScalePageLayoutView="0" workbookViewId="0" topLeftCell="A1">
      <selection activeCell="D41" sqref="D41"/>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40.8515625" style="2" customWidth="1"/>
    <col min="12" max="12" width="8.28125" style="2" customWidth="1"/>
    <col min="13" max="13" width="3.140625" style="94" customWidth="1"/>
    <col min="14" max="14" width="2.28125" style="94" customWidth="1"/>
    <col min="15" max="15" width="47.8515625" style="95" customWidth="1"/>
    <col min="16" max="16384" width="9.140625" style="2" customWidth="1"/>
  </cols>
  <sheetData>
    <row r="1" spans="2:10" s="92" customFormat="1" ht="54" customHeight="1">
      <c r="B1" s="1" t="s">
        <v>140</v>
      </c>
      <c r="I1" s="146"/>
      <c r="J1" s="146"/>
    </row>
    <row r="2" spans="2:10" s="92" customFormat="1" ht="24" customHeight="1">
      <c r="B2" s="1"/>
      <c r="I2" s="146"/>
      <c r="J2" s="146"/>
    </row>
    <row r="3" spans="1:9" ht="15.75">
      <c r="A3" s="64" t="s">
        <v>160</v>
      </c>
      <c r="H3" s="7"/>
      <c r="I3" s="8" t="s">
        <v>55</v>
      </c>
    </row>
    <row r="4" spans="1:9" ht="15">
      <c r="A4" s="65"/>
      <c r="H4" s="10"/>
      <c r="I4" s="8" t="s">
        <v>32</v>
      </c>
    </row>
    <row r="5" spans="4:9" ht="12.75">
      <c r="D5" s="2"/>
      <c r="E5" s="2"/>
      <c r="F5" s="2"/>
      <c r="I5" s="8"/>
    </row>
    <row r="6" spans="1:9" ht="15">
      <c r="A6" s="117" t="s">
        <v>80</v>
      </c>
      <c r="D6" s="136">
        <v>41275</v>
      </c>
      <c r="E6" s="137" t="s">
        <v>81</v>
      </c>
      <c r="F6" s="136">
        <v>41639</v>
      </c>
      <c r="H6" s="8" t="s">
        <v>82</v>
      </c>
      <c r="I6" s="8"/>
    </row>
    <row r="7" spans="1:10" ht="12.75">
      <c r="A7" s="120" t="s">
        <v>83</v>
      </c>
      <c r="H7" s="8" t="s">
        <v>91</v>
      </c>
      <c r="J7" s="8"/>
    </row>
    <row r="8" spans="1:10" ht="12.75">
      <c r="A8" s="120" t="s">
        <v>84</v>
      </c>
      <c r="H8" s="8" t="s">
        <v>92</v>
      </c>
      <c r="J8" s="8"/>
    </row>
    <row r="9" spans="1:10" ht="15">
      <c r="A9" s="65"/>
      <c r="H9" s="119"/>
      <c r="J9" s="8"/>
    </row>
    <row r="10" spans="2:12" ht="15">
      <c r="B10" s="165" t="s">
        <v>96</v>
      </c>
      <c r="C10" s="166"/>
      <c r="D10" s="166"/>
      <c r="E10" s="166"/>
      <c r="F10" s="166"/>
      <c r="G10" s="166"/>
      <c r="H10" s="166"/>
      <c r="I10" s="166"/>
      <c r="J10" s="166"/>
      <c r="K10" s="166"/>
      <c r="L10" s="166"/>
    </row>
    <row r="11" spans="1:2" ht="15" customHeight="1" thickBot="1">
      <c r="A11" s="11"/>
      <c r="B11" s="46"/>
    </row>
    <row r="12" spans="1:15" ht="12.75">
      <c r="A12" s="12"/>
      <c r="B12" s="3"/>
      <c r="C12" s="13"/>
      <c r="D12" s="14"/>
      <c r="E12" s="14"/>
      <c r="F12" s="56" t="s">
        <v>0</v>
      </c>
      <c r="G12" s="13"/>
      <c r="H12" s="13"/>
      <c r="I12" s="15"/>
      <c r="J12" s="13"/>
      <c r="K12" s="13"/>
      <c r="L12" s="5"/>
      <c r="O12" s="96" t="s">
        <v>31</v>
      </c>
    </row>
    <row r="13" spans="1:15" ht="12.75">
      <c r="A13" s="16"/>
      <c r="B13" s="27" t="s">
        <v>17</v>
      </c>
      <c r="C13" s="3"/>
      <c r="D13" s="19"/>
      <c r="E13" s="19"/>
      <c r="F13" s="57"/>
      <c r="G13" s="3"/>
      <c r="H13" s="3"/>
      <c r="I13" s="53"/>
      <c r="J13" s="3"/>
      <c r="K13" s="3"/>
      <c r="L13" s="4"/>
      <c r="O13" s="97" t="s">
        <v>20</v>
      </c>
    </row>
    <row r="14" spans="1:15" ht="18">
      <c r="A14" s="16"/>
      <c r="B14" s="17" t="s">
        <v>10</v>
      </c>
      <c r="C14" s="91" t="s">
        <v>40</v>
      </c>
      <c r="D14" s="3"/>
      <c r="E14" s="3"/>
      <c r="F14" s="33"/>
      <c r="G14" s="20"/>
      <c r="H14" s="72"/>
      <c r="I14" s="22"/>
      <c r="J14" s="23"/>
      <c r="K14" s="23"/>
      <c r="L14" s="24"/>
      <c r="O14" s="97" t="s">
        <v>21</v>
      </c>
    </row>
    <row r="15" spans="1:15" ht="7.5" customHeight="1">
      <c r="A15" s="16"/>
      <c r="B15" s="17"/>
      <c r="C15" s="91"/>
      <c r="D15" s="3"/>
      <c r="E15" s="3"/>
      <c r="F15" s="33"/>
      <c r="G15" s="20"/>
      <c r="H15" s="72"/>
      <c r="I15" s="22"/>
      <c r="J15" s="23"/>
      <c r="K15" s="23"/>
      <c r="L15" s="24"/>
      <c r="O15" s="97" t="s">
        <v>22</v>
      </c>
    </row>
    <row r="16" spans="1:15" ht="15">
      <c r="A16" s="16"/>
      <c r="B16" s="38" t="s">
        <v>85</v>
      </c>
      <c r="C16" s="91"/>
      <c r="D16" s="136">
        <v>41275</v>
      </c>
      <c r="E16" s="137" t="s">
        <v>81</v>
      </c>
      <c r="F16" s="136">
        <v>41639</v>
      </c>
      <c r="G16" s="20"/>
      <c r="H16" s="83" t="s">
        <v>87</v>
      </c>
      <c r="I16" s="22"/>
      <c r="J16" s="23"/>
      <c r="K16" s="23"/>
      <c r="L16" s="24"/>
      <c r="O16" s="97" t="s">
        <v>23</v>
      </c>
    </row>
    <row r="17" spans="1:15" ht="12" customHeight="1">
      <c r="A17" s="16"/>
      <c r="B17" s="17"/>
      <c r="C17" s="3"/>
      <c r="D17" s="3"/>
      <c r="E17" s="3"/>
      <c r="F17" s="33"/>
      <c r="G17" s="20"/>
      <c r="H17" s="121" t="s">
        <v>88</v>
      </c>
      <c r="I17" s="22"/>
      <c r="J17" s="23"/>
      <c r="K17" s="23"/>
      <c r="L17" s="24"/>
      <c r="O17" s="97" t="s">
        <v>24</v>
      </c>
    </row>
    <row r="18" spans="1:15" ht="12" customHeight="1">
      <c r="A18" s="16"/>
      <c r="B18" s="17"/>
      <c r="C18" s="3"/>
      <c r="D18" s="3"/>
      <c r="E18" s="3"/>
      <c r="F18" s="33"/>
      <c r="G18" s="20"/>
      <c r="H18" s="121"/>
      <c r="I18" s="22"/>
      <c r="J18" s="23"/>
      <c r="K18" s="23"/>
      <c r="L18" s="24"/>
      <c r="O18" s="97" t="s">
        <v>28</v>
      </c>
    </row>
    <row r="19" spans="1:15" ht="12.75">
      <c r="A19" s="16"/>
      <c r="B19" s="34" t="s">
        <v>93</v>
      </c>
      <c r="C19" s="3"/>
      <c r="D19" s="3"/>
      <c r="E19" s="3"/>
      <c r="F19" s="33"/>
      <c r="G19" s="20"/>
      <c r="H19" s="34"/>
      <c r="I19" s="22"/>
      <c r="J19" s="23"/>
      <c r="K19" s="23"/>
      <c r="L19" s="24"/>
      <c r="O19" s="97" t="s">
        <v>25</v>
      </c>
    </row>
    <row r="20" spans="1:15" ht="6.75" customHeight="1">
      <c r="A20" s="16"/>
      <c r="B20" s="27"/>
      <c r="C20" s="67"/>
      <c r="D20" s="3"/>
      <c r="E20" s="3"/>
      <c r="F20" s="33"/>
      <c r="G20" s="20"/>
      <c r="H20" s="66"/>
      <c r="I20" s="22"/>
      <c r="J20" s="23"/>
      <c r="K20" s="23"/>
      <c r="L20" s="24"/>
      <c r="O20" s="97" t="s">
        <v>26</v>
      </c>
    </row>
    <row r="21" spans="1:15" ht="12.75">
      <c r="A21" s="16"/>
      <c r="B21" s="3"/>
      <c r="C21" s="25" t="s">
        <v>0</v>
      </c>
      <c r="D21" s="2"/>
      <c r="E21" s="2"/>
      <c r="F21" s="2"/>
      <c r="G21" s="3"/>
      <c r="H21" s="23"/>
      <c r="I21" s="23"/>
      <c r="J21" s="23"/>
      <c r="K21" s="23"/>
      <c r="L21" s="24"/>
      <c r="O21" s="97" t="s">
        <v>27</v>
      </c>
    </row>
    <row r="22" spans="1:15" ht="15">
      <c r="A22" s="16"/>
      <c r="B22" s="3"/>
      <c r="C22" s="25"/>
      <c r="D22" s="18" t="s">
        <v>6</v>
      </c>
      <c r="E22" s="19"/>
      <c r="F22" s="58" t="s">
        <v>6</v>
      </c>
      <c r="G22" s="3"/>
      <c r="H22" s="21" t="s">
        <v>7</v>
      </c>
      <c r="I22" s="23"/>
      <c r="J22" s="23"/>
      <c r="K22" s="23"/>
      <c r="L22" s="24"/>
      <c r="O22" s="97" t="s">
        <v>29</v>
      </c>
    </row>
    <row r="23" spans="1:15" ht="18">
      <c r="A23" s="26"/>
      <c r="B23" s="54" t="s">
        <v>18</v>
      </c>
      <c r="C23" s="28" t="s">
        <v>0</v>
      </c>
      <c r="D23" s="2"/>
      <c r="E23" s="2"/>
      <c r="F23" s="2"/>
      <c r="G23" s="27"/>
      <c r="H23" s="23" t="s">
        <v>0</v>
      </c>
      <c r="I23" s="31"/>
      <c r="J23" s="23"/>
      <c r="K23" s="23"/>
      <c r="L23" s="24"/>
      <c r="O23" s="97" t="s">
        <v>30</v>
      </c>
    </row>
    <row r="24" spans="1:15" ht="12.75">
      <c r="A24" s="26"/>
      <c r="B24" s="34" t="s">
        <v>100</v>
      </c>
      <c r="C24" s="32"/>
      <c r="D24" s="29"/>
      <c r="E24" s="30" t="s">
        <v>3</v>
      </c>
      <c r="F24" s="115">
        <v>32937</v>
      </c>
      <c r="G24" s="27"/>
      <c r="H24" s="73" t="s">
        <v>125</v>
      </c>
      <c r="I24" s="74"/>
      <c r="J24" s="73"/>
      <c r="K24" s="73"/>
      <c r="L24" s="75"/>
      <c r="O24" s="98" t="s">
        <v>0</v>
      </c>
    </row>
    <row r="25" spans="1:12" ht="12.75">
      <c r="A25" s="26"/>
      <c r="B25" s="34"/>
      <c r="C25" s="32"/>
      <c r="D25" s="29"/>
      <c r="E25" s="30"/>
      <c r="F25" s="35"/>
      <c r="G25" s="27"/>
      <c r="H25" s="73"/>
      <c r="I25" s="74"/>
      <c r="J25" s="73"/>
      <c r="K25" s="73"/>
      <c r="L25" s="75"/>
    </row>
    <row r="26" spans="1:15" ht="12.75">
      <c r="A26" s="26"/>
      <c r="B26" s="34"/>
      <c r="C26" s="32"/>
      <c r="D26" s="33"/>
      <c r="E26" s="30"/>
      <c r="G26" s="27"/>
      <c r="H26" s="73" t="s">
        <v>97</v>
      </c>
      <c r="I26" s="74"/>
      <c r="J26" s="73"/>
      <c r="K26" s="73"/>
      <c r="L26" s="75"/>
      <c r="O26" s="2"/>
    </row>
    <row r="27" spans="1:15" ht="18">
      <c r="A27" s="26"/>
      <c r="B27" s="139" t="s">
        <v>107</v>
      </c>
      <c r="C27" s="32"/>
      <c r="D27" s="71">
        <f>2500+480</f>
        <v>2980</v>
      </c>
      <c r="E27" s="30"/>
      <c r="F27" s="114">
        <f>SUM(D26:D27)</f>
        <v>2980</v>
      </c>
      <c r="G27" s="27"/>
      <c r="H27" s="73" t="s">
        <v>98</v>
      </c>
      <c r="I27" s="74"/>
      <c r="J27" s="73"/>
      <c r="K27" s="73"/>
      <c r="L27" s="75"/>
      <c r="O27" s="2"/>
    </row>
    <row r="28" spans="1:12" ht="12.75">
      <c r="A28" s="26"/>
      <c r="B28" s="140" t="s">
        <v>114</v>
      </c>
      <c r="C28" s="32"/>
      <c r="D28" s="33"/>
      <c r="E28" s="30"/>
      <c r="F28" s="84">
        <f>SUM(F24:F27)</f>
        <v>35917</v>
      </c>
      <c r="G28" s="27"/>
      <c r="I28" s="74"/>
      <c r="J28" s="73"/>
      <c r="K28" s="73"/>
      <c r="L28" s="75"/>
    </row>
    <row r="29" spans="1:12" ht="12.75">
      <c r="A29" s="26"/>
      <c r="B29" s="34"/>
      <c r="C29" s="32"/>
      <c r="D29" s="3"/>
      <c r="E29" s="3"/>
      <c r="F29" s="2"/>
      <c r="G29" s="27"/>
      <c r="H29" s="76"/>
      <c r="I29" s="74"/>
      <c r="J29" s="73"/>
      <c r="K29" s="73"/>
      <c r="L29" s="75"/>
    </row>
    <row r="30" spans="1:12" ht="12.75">
      <c r="A30" s="26"/>
      <c r="E30" s="3"/>
      <c r="F30" s="3"/>
      <c r="G30" s="27"/>
      <c r="H30" s="73" t="s">
        <v>0</v>
      </c>
      <c r="I30" s="73"/>
      <c r="J30" s="73"/>
      <c r="K30" s="73"/>
      <c r="L30" s="75"/>
    </row>
    <row r="31" spans="1:12" ht="18">
      <c r="A31" s="26"/>
      <c r="B31" s="54" t="s">
        <v>19</v>
      </c>
      <c r="C31" s="3"/>
      <c r="D31" s="3"/>
      <c r="F31" s="2"/>
      <c r="G31" s="27"/>
      <c r="H31" s="73" t="s">
        <v>0</v>
      </c>
      <c r="I31" s="73"/>
      <c r="J31" s="73"/>
      <c r="K31" s="73"/>
      <c r="L31" s="75"/>
    </row>
    <row r="32" spans="1:12" ht="12.75">
      <c r="A32" s="26"/>
      <c r="B32" s="34" t="s">
        <v>128</v>
      </c>
      <c r="C32" s="3"/>
      <c r="D32" s="123" t="s">
        <v>0</v>
      </c>
      <c r="E32" s="30" t="s">
        <v>2</v>
      </c>
      <c r="F32" s="122">
        <v>6461</v>
      </c>
      <c r="G32" s="3"/>
      <c r="H32" s="73" t="s">
        <v>0</v>
      </c>
      <c r="I32" s="74"/>
      <c r="J32" s="73"/>
      <c r="K32" s="73"/>
      <c r="L32" s="75"/>
    </row>
    <row r="33" spans="1:12" ht="12.75">
      <c r="A33" s="26"/>
      <c r="B33" s="3"/>
      <c r="C33" s="3"/>
      <c r="D33" s="19"/>
      <c r="E33" s="19"/>
      <c r="F33" s="63"/>
      <c r="G33" s="3"/>
      <c r="H33" s="73"/>
      <c r="I33" s="74"/>
      <c r="J33" s="73"/>
      <c r="K33" s="73"/>
      <c r="L33" s="75"/>
    </row>
    <row r="34" spans="1:12" ht="12.75">
      <c r="A34" s="26"/>
      <c r="B34" s="3"/>
      <c r="C34" s="3"/>
      <c r="D34" s="19"/>
      <c r="E34" s="19"/>
      <c r="F34" s="59"/>
      <c r="G34" s="3"/>
      <c r="H34" s="73"/>
      <c r="I34" s="74"/>
      <c r="J34" s="73"/>
      <c r="K34" s="73"/>
      <c r="L34" s="75"/>
    </row>
    <row r="35" spans="1:12" ht="12.75">
      <c r="A35" s="26"/>
      <c r="B35" s="3"/>
      <c r="C35" s="3"/>
      <c r="D35" s="38" t="s">
        <v>1</v>
      </c>
      <c r="E35" s="30" t="s">
        <v>4</v>
      </c>
      <c r="F35" s="86">
        <f>SUM(F28:F33)</f>
        <v>42378</v>
      </c>
      <c r="G35" s="3"/>
      <c r="H35" s="73" t="s">
        <v>0</v>
      </c>
      <c r="I35" s="74"/>
      <c r="J35" s="73"/>
      <c r="K35" s="73"/>
      <c r="L35" s="75"/>
    </row>
    <row r="36" spans="1:12" ht="18">
      <c r="A36" s="37"/>
      <c r="B36" s="54" t="s">
        <v>33</v>
      </c>
      <c r="C36" s="3"/>
      <c r="D36" s="3"/>
      <c r="E36" s="3"/>
      <c r="F36" s="3"/>
      <c r="G36" s="3"/>
      <c r="H36" s="73"/>
      <c r="I36" s="73"/>
      <c r="J36" s="73"/>
      <c r="K36" s="73"/>
      <c r="L36" s="75"/>
    </row>
    <row r="37" spans="1:15" ht="12.75">
      <c r="A37" s="36"/>
      <c r="B37" s="39" t="s">
        <v>14</v>
      </c>
      <c r="C37" s="3"/>
      <c r="D37" s="19"/>
      <c r="E37" s="19"/>
      <c r="F37" s="60"/>
      <c r="G37" s="3"/>
      <c r="H37" s="77" t="s">
        <v>0</v>
      </c>
      <c r="I37" s="73"/>
      <c r="J37" s="73"/>
      <c r="K37" s="73"/>
      <c r="L37" s="75"/>
      <c r="O37" s="94"/>
    </row>
    <row r="38" spans="1:15" ht="12.75">
      <c r="A38" s="36"/>
      <c r="B38" s="27" t="s">
        <v>8</v>
      </c>
      <c r="C38" s="49">
        <v>7747</v>
      </c>
      <c r="D38" s="19"/>
      <c r="E38" s="19"/>
      <c r="F38" s="60"/>
      <c r="G38" s="3"/>
      <c r="H38" s="73" t="s">
        <v>35</v>
      </c>
      <c r="I38" s="73"/>
      <c r="J38" s="73"/>
      <c r="K38" s="73"/>
      <c r="L38" s="75"/>
      <c r="O38" s="94"/>
    </row>
    <row r="39" spans="1:15" ht="12.75">
      <c r="A39" s="16"/>
      <c r="B39" s="27" t="s">
        <v>9</v>
      </c>
      <c r="C39" s="50">
        <f>246*10</f>
        <v>2460</v>
      </c>
      <c r="D39" s="87">
        <f>SUM(C38:C39)</f>
        <v>10207</v>
      </c>
      <c r="E39" s="19"/>
      <c r="F39" s="60"/>
      <c r="G39" s="3"/>
      <c r="H39" s="73" t="s">
        <v>36</v>
      </c>
      <c r="I39" s="73"/>
      <c r="J39" s="73"/>
      <c r="K39" s="73"/>
      <c r="L39" s="75"/>
      <c r="O39" s="94"/>
    </row>
    <row r="40" spans="1:12" ht="12.75">
      <c r="A40" s="26"/>
      <c r="B40" s="27"/>
      <c r="C40" s="6" t="s">
        <v>0</v>
      </c>
      <c r="D40" s="19"/>
      <c r="E40" s="19"/>
      <c r="F40" s="60"/>
      <c r="G40" s="3"/>
      <c r="H40" s="76"/>
      <c r="I40" s="73"/>
      <c r="J40" s="73"/>
      <c r="K40" s="73"/>
      <c r="L40" s="75"/>
    </row>
    <row r="41" spans="1:15" ht="12.75">
      <c r="A41" s="26"/>
      <c r="B41" s="27" t="s">
        <v>46</v>
      </c>
      <c r="C41" s="3"/>
      <c r="D41" s="51">
        <f>52*500</f>
        <v>26000</v>
      </c>
      <c r="E41" s="19"/>
      <c r="F41" s="60"/>
      <c r="G41" s="3"/>
      <c r="H41" s="73" t="s">
        <v>11</v>
      </c>
      <c r="I41" s="73"/>
      <c r="J41" s="73"/>
      <c r="K41" s="73"/>
      <c r="L41" s="75"/>
      <c r="O41" s="94"/>
    </row>
    <row r="42" spans="1:15" ht="12.75">
      <c r="A42" s="26"/>
      <c r="B42" s="27" t="s">
        <v>15</v>
      </c>
      <c r="C42" s="3"/>
      <c r="D42" s="29">
        <f>SUM(D39:D41)</f>
        <v>36207</v>
      </c>
      <c r="E42" s="19"/>
      <c r="F42" s="60"/>
      <c r="G42" s="3"/>
      <c r="H42" s="73" t="s">
        <v>45</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 for benefits &gt; $30,000)")</f>
        <v>Adjusted Declarable Fringe Benefits (incl. Gross-up for benefits &gt; $30,000)</v>
      </c>
      <c r="C44" s="3"/>
      <c r="D44" s="29"/>
      <c r="E44" s="40" t="s">
        <v>5</v>
      </c>
      <c r="F44" s="84">
        <f>IF(D42&lt;=30000,D42,(D42-30000)*2.0647+30000)</f>
        <v>42815.5929</v>
      </c>
      <c r="G44" s="3"/>
      <c r="H44" s="73" t="s">
        <v>16</v>
      </c>
      <c r="I44" s="73"/>
      <c r="J44" s="73"/>
      <c r="K44" s="73"/>
      <c r="L44" s="75"/>
    </row>
    <row r="45" spans="1:12" ht="12.75">
      <c r="A45" s="36"/>
      <c r="B45" s="27"/>
      <c r="C45" s="3"/>
      <c r="D45" s="29"/>
      <c r="E45" s="40"/>
      <c r="F45" s="60"/>
      <c r="G45" s="3"/>
      <c r="H45" s="78" t="s">
        <v>57</v>
      </c>
      <c r="I45" s="73"/>
      <c r="J45" s="73"/>
      <c r="K45" s="73"/>
      <c r="L45" s="75"/>
    </row>
    <row r="46" spans="1:12" ht="12.75">
      <c r="A46" s="36"/>
      <c r="B46" s="27"/>
      <c r="C46" s="3"/>
      <c r="D46" s="29"/>
      <c r="E46" s="40"/>
      <c r="F46" s="60"/>
      <c r="G46" s="3"/>
      <c r="H46" s="70" t="s">
        <v>39</v>
      </c>
      <c r="I46" s="66"/>
      <c r="J46" s="66"/>
      <c r="K46" s="66"/>
      <c r="L46" s="69"/>
    </row>
    <row r="47" spans="1:12" ht="18">
      <c r="A47" s="36"/>
      <c r="B47" s="54" t="s">
        <v>37</v>
      </c>
      <c r="C47" s="3"/>
      <c r="D47" s="19"/>
      <c r="E47" s="19"/>
      <c r="F47" s="60"/>
      <c r="G47" s="3"/>
      <c r="H47" s="3"/>
      <c r="I47" s="23"/>
      <c r="J47" s="23"/>
      <c r="K47" s="23"/>
      <c r="L47" s="24"/>
    </row>
    <row r="48" spans="1:12" ht="15">
      <c r="A48" s="41" t="s">
        <v>13</v>
      </c>
      <c r="B48" s="42"/>
      <c r="C48" s="42"/>
      <c r="D48" s="43"/>
      <c r="E48" s="44" t="s">
        <v>34</v>
      </c>
      <c r="F48" s="116">
        <f>F35+F44</f>
        <v>85193.5929</v>
      </c>
      <c r="G48" s="3"/>
      <c r="H48" s="88" t="s">
        <v>12</v>
      </c>
      <c r="I48" s="89"/>
      <c r="J48" s="23"/>
      <c r="K48" s="23"/>
      <c r="L48" s="24"/>
    </row>
    <row r="49" spans="1:12" ht="13.5" thickBot="1">
      <c r="A49" s="45"/>
      <c r="B49" s="46" t="s">
        <v>0</v>
      </c>
      <c r="C49" s="68"/>
      <c r="D49" s="47"/>
      <c r="E49" s="47"/>
      <c r="F49" s="62"/>
      <c r="G49" s="46"/>
      <c r="H49" s="46"/>
      <c r="I49" s="46"/>
      <c r="J49" s="46"/>
      <c r="K49" s="46"/>
      <c r="L49" s="48"/>
    </row>
    <row r="50" spans="3:9" ht="12.75">
      <c r="C50" s="13"/>
      <c r="D50" s="52"/>
      <c r="E50" s="52"/>
      <c r="F50" s="56" t="s">
        <v>0</v>
      </c>
      <c r="G50" s="52"/>
      <c r="H50" s="52"/>
      <c r="I50" s="52"/>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3" r:id="rId3"/>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O50"/>
  <sheetViews>
    <sheetView tabSelected="1" zoomScalePageLayoutView="0" workbookViewId="0" topLeftCell="A13">
      <selection activeCell="D41" sqref="D41"/>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42.421875" style="2" customWidth="1"/>
    <col min="12" max="12" width="8.28125" style="2" customWidth="1"/>
    <col min="13" max="13" width="3.140625" style="94" customWidth="1"/>
    <col min="14" max="14" width="2.28125" style="94" hidden="1" customWidth="1"/>
    <col min="15" max="15" width="47.8515625" style="95" hidden="1" customWidth="1"/>
    <col min="16" max="16384" width="9.140625" style="2" customWidth="1"/>
  </cols>
  <sheetData>
    <row r="1" spans="2:10" s="92" customFormat="1" ht="54" customHeight="1">
      <c r="B1" s="1" t="s">
        <v>140</v>
      </c>
      <c r="I1" s="146"/>
      <c r="J1" s="146"/>
    </row>
    <row r="2" spans="2:10" s="92" customFormat="1" ht="24" customHeight="1">
      <c r="B2" s="1"/>
      <c r="I2" s="146"/>
      <c r="J2" s="146"/>
    </row>
    <row r="3" spans="1:9" ht="15.75">
      <c r="A3" s="64" t="s">
        <v>160</v>
      </c>
      <c r="H3" s="7"/>
      <c r="I3" s="8" t="s">
        <v>55</v>
      </c>
    </row>
    <row r="4" spans="1:9" ht="15">
      <c r="A4" s="65"/>
      <c r="H4" s="10"/>
      <c r="I4" s="8" t="s">
        <v>32</v>
      </c>
    </row>
    <row r="5" spans="4:9" ht="12.75">
      <c r="D5" s="2"/>
      <c r="E5" s="2"/>
      <c r="F5" s="2"/>
      <c r="I5" s="8"/>
    </row>
    <row r="6" spans="1:9" ht="15">
      <c r="A6" s="117" t="s">
        <v>80</v>
      </c>
      <c r="D6" s="136">
        <v>41275</v>
      </c>
      <c r="E6" s="137" t="s">
        <v>81</v>
      </c>
      <c r="F6" s="136">
        <v>41639</v>
      </c>
      <c r="H6" s="8" t="s">
        <v>82</v>
      </c>
      <c r="I6" s="8"/>
    </row>
    <row r="7" spans="1:10" ht="12.75">
      <c r="A7" s="120" t="s">
        <v>83</v>
      </c>
      <c r="H7" s="8" t="s">
        <v>91</v>
      </c>
      <c r="J7" s="8"/>
    </row>
    <row r="8" spans="1:10" ht="12.75">
      <c r="A8" s="120" t="s">
        <v>84</v>
      </c>
      <c r="H8" s="8" t="s">
        <v>92</v>
      </c>
      <c r="J8" s="8"/>
    </row>
    <row r="9" spans="1:10" ht="15">
      <c r="A9" s="65"/>
      <c r="H9" s="119"/>
      <c r="J9" s="8"/>
    </row>
    <row r="10" spans="2:12" ht="15">
      <c r="B10" s="165" t="s">
        <v>96</v>
      </c>
      <c r="C10" s="166"/>
      <c r="D10" s="166"/>
      <c r="E10" s="166"/>
      <c r="F10" s="166"/>
      <c r="G10" s="166"/>
      <c r="H10" s="166"/>
      <c r="I10" s="166"/>
      <c r="J10" s="166"/>
      <c r="K10" s="166"/>
      <c r="L10" s="166"/>
    </row>
    <row r="11" spans="1:2" ht="15" customHeight="1" thickBot="1">
      <c r="A11" s="11"/>
      <c r="B11" s="46"/>
    </row>
    <row r="12" spans="1:15" ht="12.75">
      <c r="A12" s="12"/>
      <c r="B12" s="3"/>
      <c r="C12" s="13"/>
      <c r="D12" s="14"/>
      <c r="E12" s="14"/>
      <c r="F12" s="56" t="s">
        <v>0</v>
      </c>
      <c r="G12" s="13"/>
      <c r="H12" s="13"/>
      <c r="I12" s="15"/>
      <c r="J12" s="13"/>
      <c r="K12" s="13"/>
      <c r="L12" s="5"/>
      <c r="O12" s="96" t="s">
        <v>31</v>
      </c>
    </row>
    <row r="13" spans="1:15" ht="12.75">
      <c r="A13" s="16"/>
      <c r="B13" s="27" t="s">
        <v>17</v>
      </c>
      <c r="C13" s="3"/>
      <c r="D13" s="19"/>
      <c r="E13" s="19"/>
      <c r="F13" s="57"/>
      <c r="G13" s="3"/>
      <c r="H13" s="3"/>
      <c r="I13" s="53"/>
      <c r="J13" s="3"/>
      <c r="K13" s="3"/>
      <c r="L13" s="4"/>
      <c r="O13" s="97" t="s">
        <v>20</v>
      </c>
    </row>
    <row r="14" spans="1:15" ht="18">
      <c r="A14" s="16"/>
      <c r="B14" s="17" t="s">
        <v>127</v>
      </c>
      <c r="C14" s="91" t="s">
        <v>40</v>
      </c>
      <c r="D14" s="3"/>
      <c r="E14" s="3"/>
      <c r="F14" s="33"/>
      <c r="G14" s="20"/>
      <c r="H14" s="72"/>
      <c r="I14" s="22"/>
      <c r="J14" s="23"/>
      <c r="K14" s="23"/>
      <c r="L14" s="24"/>
      <c r="O14" s="97" t="s">
        <v>21</v>
      </c>
    </row>
    <row r="15" spans="1:15" ht="7.5" customHeight="1">
      <c r="A15" s="16"/>
      <c r="B15" s="17"/>
      <c r="C15" s="91"/>
      <c r="D15" s="3"/>
      <c r="E15" s="3"/>
      <c r="F15" s="33"/>
      <c r="G15" s="20"/>
      <c r="H15" s="72"/>
      <c r="I15" s="22"/>
      <c r="J15" s="23"/>
      <c r="K15" s="23"/>
      <c r="L15" s="24"/>
      <c r="O15" s="97" t="s">
        <v>22</v>
      </c>
    </row>
    <row r="16" spans="1:15" ht="15">
      <c r="A16" s="16"/>
      <c r="B16" s="38" t="s">
        <v>85</v>
      </c>
      <c r="C16" s="91"/>
      <c r="D16" s="136">
        <v>41275</v>
      </c>
      <c r="E16" s="137" t="s">
        <v>81</v>
      </c>
      <c r="F16" s="136">
        <v>41639</v>
      </c>
      <c r="G16" s="20"/>
      <c r="H16" s="83" t="s">
        <v>87</v>
      </c>
      <c r="I16" s="22"/>
      <c r="J16" s="23"/>
      <c r="K16" s="23"/>
      <c r="L16" s="24"/>
      <c r="O16" s="97" t="s">
        <v>23</v>
      </c>
    </row>
    <row r="17" spans="1:15" ht="12" customHeight="1">
      <c r="A17" s="16"/>
      <c r="B17" s="17"/>
      <c r="C17" s="3"/>
      <c r="D17" s="3"/>
      <c r="E17" s="3"/>
      <c r="F17" s="33"/>
      <c r="G17" s="20"/>
      <c r="H17" s="121" t="s">
        <v>88</v>
      </c>
      <c r="I17" s="22"/>
      <c r="J17" s="23"/>
      <c r="K17" s="23"/>
      <c r="L17" s="24"/>
      <c r="O17" s="97" t="s">
        <v>24</v>
      </c>
    </row>
    <row r="18" spans="1:15" ht="12" customHeight="1">
      <c r="A18" s="16"/>
      <c r="B18" s="17"/>
      <c r="C18" s="3"/>
      <c r="D18" s="3"/>
      <c r="E18" s="3"/>
      <c r="F18" s="33"/>
      <c r="G18" s="20"/>
      <c r="H18" s="121"/>
      <c r="I18" s="22"/>
      <c r="J18" s="23"/>
      <c r="K18" s="23"/>
      <c r="L18" s="24"/>
      <c r="O18" s="97" t="s">
        <v>28</v>
      </c>
    </row>
    <row r="19" spans="1:15" ht="15">
      <c r="A19" s="16"/>
      <c r="B19" s="34" t="s">
        <v>93</v>
      </c>
      <c r="C19" s="3"/>
      <c r="D19" s="151" t="s">
        <v>130</v>
      </c>
      <c r="E19" s="3"/>
      <c r="F19" s="33"/>
      <c r="G19" s="20"/>
      <c r="I19" s="22"/>
      <c r="J19" s="23"/>
      <c r="K19" s="23"/>
      <c r="L19" s="24"/>
      <c r="O19" s="97" t="s">
        <v>25</v>
      </c>
    </row>
    <row r="20" spans="1:15" ht="6.75" customHeight="1">
      <c r="A20" s="16"/>
      <c r="B20" s="27"/>
      <c r="C20" s="67"/>
      <c r="D20" s="3"/>
      <c r="E20" s="3"/>
      <c r="F20" s="33"/>
      <c r="G20" s="20"/>
      <c r="H20" s="66"/>
      <c r="I20" s="22"/>
      <c r="J20" s="23"/>
      <c r="K20" s="23"/>
      <c r="L20" s="24"/>
      <c r="O20" s="97" t="s">
        <v>26</v>
      </c>
    </row>
    <row r="21" spans="1:15" ht="12.75">
      <c r="A21" s="16"/>
      <c r="B21" s="3"/>
      <c r="C21" s="25" t="s">
        <v>0</v>
      </c>
      <c r="D21" s="2"/>
      <c r="E21" s="2"/>
      <c r="F21" s="2"/>
      <c r="G21" s="3"/>
      <c r="H21" s="23"/>
      <c r="I21" s="23"/>
      <c r="J21" s="23"/>
      <c r="K21" s="23"/>
      <c r="L21" s="24"/>
      <c r="O21" s="97" t="s">
        <v>27</v>
      </c>
    </row>
    <row r="22" spans="1:15" ht="15">
      <c r="A22" s="16"/>
      <c r="B22" s="3"/>
      <c r="C22" s="25"/>
      <c r="D22" s="18" t="s">
        <v>6</v>
      </c>
      <c r="E22" s="19"/>
      <c r="F22" s="58" t="s">
        <v>6</v>
      </c>
      <c r="G22" s="3"/>
      <c r="H22" s="21" t="s">
        <v>7</v>
      </c>
      <c r="I22" s="23"/>
      <c r="J22" s="23"/>
      <c r="K22" s="23"/>
      <c r="L22" s="24"/>
      <c r="O22" s="97" t="s">
        <v>29</v>
      </c>
    </row>
    <row r="23" spans="1:15" ht="18">
      <c r="A23" s="26"/>
      <c r="B23" s="54" t="s">
        <v>18</v>
      </c>
      <c r="C23" s="28" t="s">
        <v>0</v>
      </c>
      <c r="D23" s="2"/>
      <c r="E23" s="2"/>
      <c r="F23" s="2"/>
      <c r="G23" s="27"/>
      <c r="H23" s="23" t="s">
        <v>0</v>
      </c>
      <c r="I23" s="31"/>
      <c r="J23" s="23"/>
      <c r="K23" s="23"/>
      <c r="L23" s="24"/>
      <c r="O23" s="97" t="s">
        <v>30</v>
      </c>
    </row>
    <row r="24" spans="1:15" ht="12.75">
      <c r="A24" s="26"/>
      <c r="B24" s="34" t="s">
        <v>100</v>
      </c>
      <c r="C24" s="32"/>
      <c r="D24" s="29"/>
      <c r="E24" s="30" t="s">
        <v>3</v>
      </c>
      <c r="F24" s="115">
        <f>43072/6*3</f>
        <v>21536</v>
      </c>
      <c r="G24" s="27"/>
      <c r="H24" s="73" t="s">
        <v>132</v>
      </c>
      <c r="I24" s="74"/>
      <c r="J24" s="73"/>
      <c r="K24" s="73"/>
      <c r="L24" s="75"/>
      <c r="O24" s="98" t="s">
        <v>0</v>
      </c>
    </row>
    <row r="25" spans="1:12" ht="12.75">
      <c r="A25" s="26"/>
      <c r="B25" s="34"/>
      <c r="C25" s="32"/>
      <c r="D25" s="29"/>
      <c r="E25" s="30"/>
      <c r="F25" s="35"/>
      <c r="G25" s="27"/>
      <c r="H25" s="73" t="s">
        <v>131</v>
      </c>
      <c r="I25" s="74"/>
      <c r="J25" s="73"/>
      <c r="K25" s="73"/>
      <c r="L25" s="75"/>
    </row>
    <row r="26" spans="1:15" ht="12.75">
      <c r="A26" s="26"/>
      <c r="B26" s="34"/>
      <c r="C26" s="32"/>
      <c r="D26" s="33"/>
      <c r="E26" s="30"/>
      <c r="G26" s="27"/>
      <c r="H26" s="73" t="s">
        <v>0</v>
      </c>
      <c r="I26" s="74"/>
      <c r="J26" s="73"/>
      <c r="K26" s="73"/>
      <c r="L26" s="75"/>
      <c r="O26" s="2"/>
    </row>
    <row r="27" spans="1:15" ht="18">
      <c r="A27" s="26"/>
      <c r="B27" s="139" t="s">
        <v>107</v>
      </c>
      <c r="C27" s="32"/>
      <c r="D27" s="71">
        <v>2500</v>
      </c>
      <c r="E27" s="30"/>
      <c r="F27" s="114">
        <f>SUM(D26:D27)</f>
        <v>2500</v>
      </c>
      <c r="G27" s="27"/>
      <c r="H27" s="73" t="s">
        <v>133</v>
      </c>
      <c r="I27" s="74"/>
      <c r="J27" s="73"/>
      <c r="K27" s="73"/>
      <c r="L27" s="75"/>
      <c r="O27" s="2"/>
    </row>
    <row r="28" spans="1:12" ht="12.75">
      <c r="A28" s="26"/>
      <c r="B28" s="140" t="s">
        <v>114</v>
      </c>
      <c r="C28" s="32"/>
      <c r="D28" s="33"/>
      <c r="E28" s="30"/>
      <c r="F28" s="84">
        <f>SUM(F24:F27)</f>
        <v>24036</v>
      </c>
      <c r="G28" s="27"/>
      <c r="I28" s="74"/>
      <c r="J28" s="73"/>
      <c r="K28" s="73"/>
      <c r="L28" s="75"/>
    </row>
    <row r="29" spans="1:12" ht="12.75">
      <c r="A29" s="26"/>
      <c r="B29" s="34"/>
      <c r="C29" s="32"/>
      <c r="D29" s="3"/>
      <c r="E29" s="3"/>
      <c r="F29" s="2"/>
      <c r="G29" s="27"/>
      <c r="H29" s="76"/>
      <c r="I29" s="74"/>
      <c r="J29" s="73"/>
      <c r="K29" s="73"/>
      <c r="L29" s="75"/>
    </row>
    <row r="30" spans="1:12" ht="12.75">
      <c r="A30" s="26"/>
      <c r="E30" s="3"/>
      <c r="F30" s="3"/>
      <c r="G30" s="27"/>
      <c r="H30" s="73" t="s">
        <v>0</v>
      </c>
      <c r="I30" s="73"/>
      <c r="J30" s="73"/>
      <c r="K30" s="73"/>
      <c r="L30" s="75"/>
    </row>
    <row r="31" spans="1:12" ht="18">
      <c r="A31" s="26"/>
      <c r="B31" s="54" t="s">
        <v>19</v>
      </c>
      <c r="C31" s="3"/>
      <c r="D31" s="3"/>
      <c r="F31" s="2"/>
      <c r="G31" s="27"/>
      <c r="H31" s="73" t="s">
        <v>0</v>
      </c>
      <c r="I31" s="73"/>
      <c r="J31" s="73"/>
      <c r="K31" s="73"/>
      <c r="L31" s="75"/>
    </row>
    <row r="32" spans="1:12" ht="12.75">
      <c r="A32" s="26"/>
      <c r="B32" s="34" t="s">
        <v>102</v>
      </c>
      <c r="C32" s="3"/>
      <c r="D32" s="123" t="s">
        <v>0</v>
      </c>
      <c r="E32" s="30" t="s">
        <v>2</v>
      </c>
      <c r="F32" s="122">
        <f>7753/6*3</f>
        <v>3876.5</v>
      </c>
      <c r="G32" s="3"/>
      <c r="H32" s="73" t="s">
        <v>0</v>
      </c>
      <c r="I32" s="74"/>
      <c r="J32" s="73"/>
      <c r="K32" s="73"/>
      <c r="L32" s="75"/>
    </row>
    <row r="33" spans="1:12" ht="12.75">
      <c r="A33" s="26"/>
      <c r="B33" s="3"/>
      <c r="C33" s="3"/>
      <c r="D33" s="19"/>
      <c r="E33" s="19"/>
      <c r="F33" s="63"/>
      <c r="G33" s="3"/>
      <c r="H33" s="73"/>
      <c r="I33" s="74"/>
      <c r="J33" s="73"/>
      <c r="K33" s="73"/>
      <c r="L33" s="75"/>
    </row>
    <row r="34" spans="1:12" ht="12.75">
      <c r="A34" s="26"/>
      <c r="B34" s="3"/>
      <c r="C34" s="3"/>
      <c r="D34" s="19"/>
      <c r="E34" s="19"/>
      <c r="F34" s="59"/>
      <c r="G34" s="3"/>
      <c r="H34" s="73"/>
      <c r="I34" s="74"/>
      <c r="J34" s="73"/>
      <c r="K34" s="73"/>
      <c r="L34" s="75"/>
    </row>
    <row r="35" spans="1:12" ht="12.75">
      <c r="A35" s="26"/>
      <c r="B35" s="3"/>
      <c r="C35" s="3"/>
      <c r="D35" s="38" t="s">
        <v>1</v>
      </c>
      <c r="E35" s="30" t="s">
        <v>4</v>
      </c>
      <c r="F35" s="86">
        <f>SUM(F28:F33)</f>
        <v>27912.5</v>
      </c>
      <c r="G35" s="3"/>
      <c r="H35" s="73" t="s">
        <v>0</v>
      </c>
      <c r="I35" s="74"/>
      <c r="J35" s="73"/>
      <c r="K35" s="73"/>
      <c r="L35" s="75"/>
    </row>
    <row r="36" spans="1:12" ht="18">
      <c r="A36" s="37"/>
      <c r="B36" s="54" t="s">
        <v>33</v>
      </c>
      <c r="C36" s="3"/>
      <c r="D36" s="3"/>
      <c r="E36" s="3"/>
      <c r="F36" s="3"/>
      <c r="G36" s="3"/>
      <c r="H36" s="73"/>
      <c r="I36" s="73"/>
      <c r="J36" s="73"/>
      <c r="K36" s="73"/>
      <c r="L36" s="75"/>
    </row>
    <row r="37" spans="1:15" ht="12.75">
      <c r="A37" s="36"/>
      <c r="B37" s="39" t="s">
        <v>14</v>
      </c>
      <c r="C37" s="3"/>
      <c r="D37" s="19"/>
      <c r="E37" s="19"/>
      <c r="F37" s="60"/>
      <c r="G37" s="3"/>
      <c r="H37" s="77" t="s">
        <v>0</v>
      </c>
      <c r="I37" s="73"/>
      <c r="J37" s="73"/>
      <c r="K37" s="73"/>
      <c r="L37" s="75"/>
      <c r="O37" s="94"/>
    </row>
    <row r="38" spans="1:15" ht="12.75">
      <c r="A38" s="36"/>
      <c r="B38" s="27" t="s">
        <v>8</v>
      </c>
      <c r="C38" s="49">
        <v>0</v>
      </c>
      <c r="D38" s="19"/>
      <c r="E38" s="19"/>
      <c r="F38" s="60"/>
      <c r="G38" s="3"/>
      <c r="H38" s="73" t="s">
        <v>134</v>
      </c>
      <c r="I38" s="73"/>
      <c r="J38" s="73"/>
      <c r="K38" s="73"/>
      <c r="L38" s="75"/>
      <c r="O38" s="94"/>
    </row>
    <row r="39" spans="1:15" ht="12.75">
      <c r="A39" s="16"/>
      <c r="B39" s="27" t="s">
        <v>9</v>
      </c>
      <c r="C39" s="50">
        <v>0</v>
      </c>
      <c r="D39" s="87">
        <f>SUM(C38:C39)</f>
        <v>0</v>
      </c>
      <c r="E39" s="19"/>
      <c r="F39" s="60"/>
      <c r="G39" s="3"/>
      <c r="H39" s="73" t="s">
        <v>0</v>
      </c>
      <c r="I39" s="73"/>
      <c r="J39" s="73"/>
      <c r="K39" s="73"/>
      <c r="L39" s="75"/>
      <c r="O39" s="94"/>
    </row>
    <row r="40" spans="1:12" ht="12.75">
      <c r="A40" s="26"/>
      <c r="B40" s="27"/>
      <c r="C40" s="6" t="s">
        <v>0</v>
      </c>
      <c r="D40" s="19"/>
      <c r="E40" s="19"/>
      <c r="F40" s="60"/>
      <c r="G40" s="3"/>
      <c r="H40" s="76"/>
      <c r="I40" s="73"/>
      <c r="J40" s="73"/>
      <c r="K40" s="73"/>
      <c r="L40" s="75"/>
    </row>
    <row r="41" spans="1:15" ht="12.75">
      <c r="A41" s="26"/>
      <c r="B41" s="27" t="s">
        <v>46</v>
      </c>
      <c r="C41" s="3"/>
      <c r="D41" s="51">
        <f>150*52</f>
        <v>7800</v>
      </c>
      <c r="E41" s="19"/>
      <c r="F41" s="60"/>
      <c r="G41" s="3"/>
      <c r="H41" s="73" t="s">
        <v>135</v>
      </c>
      <c r="I41" s="73"/>
      <c r="J41" s="73"/>
      <c r="K41" s="73"/>
      <c r="L41" s="75"/>
      <c r="O41" s="94"/>
    </row>
    <row r="42" spans="1:15" ht="12.75">
      <c r="A42" s="26"/>
      <c r="B42" s="27" t="s">
        <v>15</v>
      </c>
      <c r="C42" s="3"/>
      <c r="D42" s="29">
        <f>SUM(D39:D41)</f>
        <v>7800</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 for benefits &gt; $30,000)")</f>
        <v>Adjusted Declarable Fringe Benefits</v>
      </c>
      <c r="C44" s="3"/>
      <c r="D44" s="29"/>
      <c r="E44" s="40" t="s">
        <v>5</v>
      </c>
      <c r="F44" s="84">
        <f>IF(D42&lt;=30000,D42,(D42-30000)*2.0647+30000)</f>
        <v>7800</v>
      </c>
      <c r="G44" s="3"/>
      <c r="H44" s="73" t="s">
        <v>16</v>
      </c>
      <c r="I44" s="73"/>
      <c r="J44" s="73"/>
      <c r="K44" s="73"/>
      <c r="L44" s="75"/>
    </row>
    <row r="45" spans="1:12" ht="12.75">
      <c r="A45" s="36"/>
      <c r="B45" s="27"/>
      <c r="C45" s="3"/>
      <c r="D45" s="29"/>
      <c r="E45" s="40"/>
      <c r="F45" s="60"/>
      <c r="G45" s="3"/>
      <c r="H45" s="78" t="s">
        <v>57</v>
      </c>
      <c r="I45" s="73"/>
      <c r="J45" s="73"/>
      <c r="K45" s="73"/>
      <c r="L45" s="75"/>
    </row>
    <row r="46" spans="1:12" ht="12.75">
      <c r="A46" s="36"/>
      <c r="B46" s="27"/>
      <c r="C46" s="3"/>
      <c r="D46" s="29"/>
      <c r="E46" s="40"/>
      <c r="F46" s="60"/>
      <c r="G46" s="3"/>
      <c r="H46" s="70" t="s">
        <v>39</v>
      </c>
      <c r="I46" s="66"/>
      <c r="J46" s="66"/>
      <c r="K46" s="66"/>
      <c r="L46" s="69"/>
    </row>
    <row r="47" spans="1:12" ht="18">
      <c r="A47" s="36"/>
      <c r="B47" s="54" t="s">
        <v>37</v>
      </c>
      <c r="C47" s="3"/>
      <c r="D47" s="19"/>
      <c r="E47" s="19"/>
      <c r="F47" s="60"/>
      <c r="G47" s="3"/>
      <c r="H47" s="3"/>
      <c r="I47" s="23"/>
      <c r="J47" s="23"/>
      <c r="K47" s="23"/>
      <c r="L47" s="24"/>
    </row>
    <row r="48" spans="1:12" ht="15">
      <c r="A48" s="41" t="s">
        <v>13</v>
      </c>
      <c r="B48" s="42"/>
      <c r="C48" s="42"/>
      <c r="D48" s="43"/>
      <c r="E48" s="44" t="s">
        <v>34</v>
      </c>
      <c r="F48" s="116">
        <f>F35+F44</f>
        <v>35712.5</v>
      </c>
      <c r="G48" s="3"/>
      <c r="H48" s="88" t="s">
        <v>129</v>
      </c>
      <c r="I48" s="89"/>
      <c r="J48" s="89"/>
      <c r="K48" s="23"/>
      <c r="L48" s="24"/>
    </row>
    <row r="49" spans="1:12" ht="13.5" thickBot="1">
      <c r="A49" s="45"/>
      <c r="B49" s="46" t="s">
        <v>0</v>
      </c>
      <c r="C49" s="68"/>
      <c r="D49" s="47"/>
      <c r="E49" s="47"/>
      <c r="F49" s="62"/>
      <c r="G49" s="46"/>
      <c r="H49" s="46"/>
      <c r="I49" s="46"/>
      <c r="J49" s="46"/>
      <c r="K49" s="46"/>
      <c r="L49" s="48"/>
    </row>
    <row r="50" spans="3:9" ht="12.75">
      <c r="C50" s="13"/>
      <c r="D50" s="52"/>
      <c r="E50" s="52"/>
      <c r="F50" s="56" t="s">
        <v>0</v>
      </c>
      <c r="G50" s="52"/>
      <c r="H50" s="52"/>
      <c r="I50" s="52"/>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2"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A1:O49"/>
  <sheetViews>
    <sheetView tabSelected="1" zoomScalePageLayoutView="0" workbookViewId="0" topLeftCell="A10">
      <selection activeCell="D41" sqref="D41"/>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4.57421875" style="2" customWidth="1"/>
    <col min="11" max="11" width="41.28125" style="2" customWidth="1"/>
    <col min="12" max="12" width="12.7109375" style="2" customWidth="1"/>
    <col min="13" max="13" width="6.28125" style="94" customWidth="1"/>
    <col min="14" max="14" width="2.28125" style="94" hidden="1" customWidth="1"/>
    <col min="15" max="15" width="47.8515625" style="95" hidden="1" customWidth="1"/>
    <col min="16" max="16384" width="9.140625" style="2" customWidth="1"/>
  </cols>
  <sheetData>
    <row r="1" spans="2:10" s="92" customFormat="1" ht="54" customHeight="1">
      <c r="B1" s="1" t="s">
        <v>140</v>
      </c>
      <c r="I1" s="146"/>
      <c r="J1" s="146"/>
    </row>
    <row r="2" spans="2:10" s="92" customFormat="1" ht="24" customHeight="1">
      <c r="B2" s="1"/>
      <c r="I2" s="146"/>
      <c r="J2" s="146"/>
    </row>
    <row r="3" spans="1:9" ht="15.75">
      <c r="A3" s="64" t="s">
        <v>160</v>
      </c>
      <c r="H3" s="7"/>
      <c r="I3" s="8" t="s">
        <v>55</v>
      </c>
    </row>
    <row r="4" spans="1:9" ht="15">
      <c r="A4" s="65"/>
      <c r="H4" s="10"/>
      <c r="I4" s="8" t="s">
        <v>32</v>
      </c>
    </row>
    <row r="5" spans="4:9" ht="12.75">
      <c r="D5" s="2"/>
      <c r="E5" s="2"/>
      <c r="F5" s="2"/>
      <c r="I5" s="8"/>
    </row>
    <row r="6" spans="1:9" ht="15">
      <c r="A6" s="117" t="s">
        <v>80</v>
      </c>
      <c r="D6" s="136">
        <v>41275</v>
      </c>
      <c r="E6" s="137" t="s">
        <v>81</v>
      </c>
      <c r="F6" s="136">
        <v>41639</v>
      </c>
      <c r="H6" s="8" t="s">
        <v>82</v>
      </c>
      <c r="I6" s="8"/>
    </row>
    <row r="7" spans="1:10" ht="12.75">
      <c r="A7" s="120" t="s">
        <v>83</v>
      </c>
      <c r="H7" s="8" t="s">
        <v>91</v>
      </c>
      <c r="J7" s="8"/>
    </row>
    <row r="8" spans="1:10" ht="12.75">
      <c r="A8" s="120" t="s">
        <v>84</v>
      </c>
      <c r="H8" s="8" t="s">
        <v>92</v>
      </c>
      <c r="J8" s="8"/>
    </row>
    <row r="9" spans="1:10" ht="15">
      <c r="A9" s="65"/>
      <c r="H9" s="119"/>
      <c r="J9" s="8"/>
    </row>
    <row r="10" spans="2:12" ht="15">
      <c r="B10" s="165" t="s">
        <v>96</v>
      </c>
      <c r="C10" s="166"/>
      <c r="D10" s="166"/>
      <c r="E10" s="166"/>
      <c r="F10" s="166"/>
      <c r="G10" s="166"/>
      <c r="H10" s="166"/>
      <c r="I10" s="166"/>
      <c r="J10" s="166"/>
      <c r="K10" s="166"/>
      <c r="L10" s="166"/>
    </row>
    <row r="11" spans="1:2" ht="15" customHeight="1" thickBot="1">
      <c r="A11" s="11"/>
      <c r="B11" s="20"/>
    </row>
    <row r="12" spans="1:12" ht="12.75">
      <c r="A12" s="12"/>
      <c r="B12" s="13"/>
      <c r="C12" s="13"/>
      <c r="D12" s="14"/>
      <c r="E12" s="14"/>
      <c r="F12" s="56" t="s">
        <v>0</v>
      </c>
      <c r="G12" s="13"/>
      <c r="H12" s="13"/>
      <c r="I12" s="15"/>
      <c r="J12" s="13"/>
      <c r="K12" s="13"/>
      <c r="L12" s="5"/>
    </row>
    <row r="13" spans="1:12" ht="12.75">
      <c r="A13" s="16"/>
      <c r="B13" s="27" t="s">
        <v>17</v>
      </c>
      <c r="C13" s="3"/>
      <c r="D13" s="19"/>
      <c r="E13" s="19"/>
      <c r="F13" s="57"/>
      <c r="G13" s="3"/>
      <c r="H13" s="126" t="s">
        <v>86</v>
      </c>
      <c r="I13" s="127"/>
      <c r="J13" s="128"/>
      <c r="K13" s="3"/>
      <c r="L13" s="4"/>
    </row>
    <row r="14" spans="1:12" ht="18">
      <c r="A14" s="16"/>
      <c r="B14" s="17" t="s">
        <v>43</v>
      </c>
      <c r="C14" s="91" t="s">
        <v>41</v>
      </c>
      <c r="D14" s="3"/>
      <c r="E14" s="3"/>
      <c r="F14" s="33"/>
      <c r="G14" s="20"/>
      <c r="H14" s="129" t="s">
        <v>51</v>
      </c>
      <c r="I14" s="130">
        <v>45000</v>
      </c>
      <c r="J14" s="131"/>
      <c r="K14" s="23"/>
      <c r="L14" s="24"/>
    </row>
    <row r="15" spans="1:12" ht="18">
      <c r="A15" s="16"/>
      <c r="B15" s="17"/>
      <c r="C15" s="91"/>
      <c r="D15" s="3"/>
      <c r="E15" s="3"/>
      <c r="F15" s="33"/>
      <c r="G15" s="20"/>
      <c r="H15" s="138" t="s">
        <v>101</v>
      </c>
      <c r="I15" s="130">
        <v>-2000</v>
      </c>
      <c r="J15" s="131"/>
      <c r="K15" s="23"/>
      <c r="L15" s="24"/>
    </row>
    <row r="16" spans="1:12" ht="15">
      <c r="A16" s="16"/>
      <c r="B16" s="38" t="s">
        <v>85</v>
      </c>
      <c r="C16" s="91"/>
      <c r="D16" s="147">
        <v>41334</v>
      </c>
      <c r="E16" s="18" t="s">
        <v>81</v>
      </c>
      <c r="F16" s="147">
        <v>41639</v>
      </c>
      <c r="G16" s="20"/>
      <c r="H16" s="129" t="s">
        <v>52</v>
      </c>
      <c r="I16" s="130">
        <f>-1250*12</f>
        <v>-15000</v>
      </c>
      <c r="J16" s="131"/>
      <c r="K16" s="23"/>
      <c r="L16" s="24"/>
    </row>
    <row r="17" spans="1:12" ht="15">
      <c r="A17" s="16"/>
      <c r="B17" s="38"/>
      <c r="C17" s="91"/>
      <c r="D17" s="148"/>
      <c r="E17" s="149"/>
      <c r="F17" s="148"/>
      <c r="G17" s="20"/>
      <c r="H17" s="129" t="s">
        <v>53</v>
      </c>
      <c r="I17" s="132">
        <f>SUM(I14:I16)</f>
        <v>28000</v>
      </c>
      <c r="J17" s="131"/>
      <c r="K17" s="23"/>
      <c r="L17" s="24"/>
    </row>
    <row r="18" spans="1:12" ht="18">
      <c r="A18" s="16"/>
      <c r="B18" s="17"/>
      <c r="C18" s="3"/>
      <c r="D18" s="3"/>
      <c r="E18" s="3"/>
      <c r="F18" s="33"/>
      <c r="G18" s="20"/>
      <c r="H18" s="133"/>
      <c r="I18" s="134"/>
      <c r="J18" s="135"/>
      <c r="K18" s="23"/>
      <c r="L18" s="24"/>
    </row>
    <row r="19" spans="1:12" ht="12.75">
      <c r="A19" s="16"/>
      <c r="B19" s="79" t="s">
        <v>42</v>
      </c>
      <c r="C19" s="3"/>
      <c r="D19" s="3"/>
      <c r="E19" s="3"/>
      <c r="F19" s="33"/>
      <c r="G19" s="20"/>
      <c r="H19" s="3"/>
      <c r="I19" s="3"/>
      <c r="J19" s="3"/>
      <c r="K19" s="23"/>
      <c r="L19" s="24"/>
    </row>
    <row r="20" spans="1:12" ht="15">
      <c r="A20" s="16"/>
      <c r="B20" s="81" t="s">
        <v>0</v>
      </c>
      <c r="C20" s="153" t="s">
        <v>161</v>
      </c>
      <c r="D20" s="19"/>
      <c r="E20" s="3"/>
      <c r="F20" s="33"/>
      <c r="G20" s="20"/>
      <c r="H20" s="3"/>
      <c r="I20" s="3"/>
      <c r="J20" s="23"/>
      <c r="K20" s="23"/>
      <c r="L20" s="24"/>
    </row>
    <row r="21" spans="1:12" ht="12.75" customHeight="1">
      <c r="A21" s="16"/>
      <c r="B21" s="3" t="s">
        <v>0</v>
      </c>
      <c r="C21" s="152" t="s">
        <v>143</v>
      </c>
      <c r="D21" s="19"/>
      <c r="E21" s="3"/>
      <c r="F21" s="3"/>
      <c r="G21" s="3"/>
      <c r="H21" s="3"/>
      <c r="I21" s="23"/>
      <c r="J21" s="23"/>
      <c r="K21" s="23"/>
      <c r="L21" s="24"/>
    </row>
    <row r="22" spans="1:12" ht="9" customHeight="1">
      <c r="A22" s="16"/>
      <c r="B22" s="3"/>
      <c r="C22" s="25"/>
      <c r="D22" s="3"/>
      <c r="E22" s="3"/>
      <c r="F22" s="3"/>
      <c r="G22" s="3"/>
      <c r="H22" s="121"/>
      <c r="I22" s="23"/>
      <c r="J22" s="23"/>
      <c r="K22" s="23"/>
      <c r="L22" s="24"/>
    </row>
    <row r="23" spans="1:12" ht="15">
      <c r="A23" s="16"/>
      <c r="B23" s="3"/>
      <c r="C23" s="25"/>
      <c r="D23" s="18" t="s">
        <v>6</v>
      </c>
      <c r="E23" s="19"/>
      <c r="F23" s="58" t="s">
        <v>6</v>
      </c>
      <c r="G23" s="3"/>
      <c r="H23" s="21" t="s">
        <v>7</v>
      </c>
      <c r="I23" s="23"/>
      <c r="J23" s="23"/>
      <c r="K23" s="23"/>
      <c r="L23" s="24"/>
    </row>
    <row r="24" spans="1:12" ht="18">
      <c r="A24" s="26"/>
      <c r="B24" s="54" t="s">
        <v>18</v>
      </c>
      <c r="C24" s="28" t="s">
        <v>0</v>
      </c>
      <c r="D24" s="3"/>
      <c r="E24" s="3"/>
      <c r="F24" s="3"/>
      <c r="G24" s="27"/>
      <c r="H24" s="23" t="s">
        <v>0</v>
      </c>
      <c r="I24" s="31"/>
      <c r="J24" s="23"/>
      <c r="K24" s="23"/>
      <c r="L24" s="24"/>
    </row>
    <row r="25" spans="1:15" ht="12.75">
      <c r="A25" s="26"/>
      <c r="B25" s="34" t="s">
        <v>136</v>
      </c>
      <c r="C25" s="32"/>
      <c r="D25" s="29"/>
      <c r="E25" s="3"/>
      <c r="F25" s="115">
        <f>(45000-15000)/12*9</f>
        <v>22500</v>
      </c>
      <c r="G25" s="27"/>
      <c r="H25" s="73" t="s">
        <v>137</v>
      </c>
      <c r="I25" s="74"/>
      <c r="J25" s="73"/>
      <c r="K25" s="73"/>
      <c r="L25" s="75"/>
      <c r="O25" s="96" t="s">
        <v>59</v>
      </c>
    </row>
    <row r="26" spans="1:12" ht="12.75">
      <c r="A26" s="26"/>
      <c r="B26" s="34" t="s">
        <v>0</v>
      </c>
      <c r="C26" s="32"/>
      <c r="D26" s="6" t="s">
        <v>0</v>
      </c>
      <c r="E26" s="30"/>
      <c r="F26" s="35"/>
      <c r="G26" s="27"/>
      <c r="H26" s="73" t="s">
        <v>138</v>
      </c>
      <c r="I26" s="74"/>
      <c r="J26" s="73"/>
      <c r="K26" s="73"/>
      <c r="L26" s="75"/>
    </row>
    <row r="27" spans="1:15" ht="18">
      <c r="A27" s="26"/>
      <c r="B27" s="139" t="s">
        <v>107</v>
      </c>
      <c r="C27" s="32"/>
      <c r="D27" s="71">
        <v>0</v>
      </c>
      <c r="E27" s="30"/>
      <c r="F27" s="113">
        <f>SUM(D26:D27)</f>
        <v>0</v>
      </c>
      <c r="G27" s="27"/>
      <c r="H27" s="73" t="s">
        <v>48</v>
      </c>
      <c r="I27" s="74"/>
      <c r="J27" s="73"/>
      <c r="K27" s="73"/>
      <c r="L27" s="75"/>
      <c r="O27" s="99" t="s">
        <v>60</v>
      </c>
    </row>
    <row r="28" spans="1:15" ht="12.75">
      <c r="A28" s="26"/>
      <c r="B28" s="34"/>
      <c r="C28" s="32"/>
      <c r="D28" s="33"/>
      <c r="E28" s="30"/>
      <c r="F28" s="82"/>
      <c r="G28" s="27"/>
      <c r="H28" s="73"/>
      <c r="I28" s="74"/>
      <c r="J28" s="73"/>
      <c r="K28" s="73"/>
      <c r="L28" s="75"/>
      <c r="O28" s="99" t="s">
        <v>61</v>
      </c>
    </row>
    <row r="29" spans="1:15" ht="12.75">
      <c r="A29" s="26"/>
      <c r="B29" s="3"/>
      <c r="C29" s="32"/>
      <c r="D29" s="38" t="s">
        <v>47</v>
      </c>
      <c r="E29" s="30" t="s">
        <v>3</v>
      </c>
      <c r="F29" s="84">
        <f>SUM(F25:F27)</f>
        <v>22500</v>
      </c>
      <c r="G29" s="27"/>
      <c r="H29" s="73" t="s">
        <v>0</v>
      </c>
      <c r="I29" s="74"/>
      <c r="J29" s="73"/>
      <c r="K29" s="73"/>
      <c r="L29" s="75"/>
      <c r="O29" s="99" t="s">
        <v>62</v>
      </c>
    </row>
    <row r="30" spans="1:15" ht="12.75">
      <c r="A30" s="26"/>
      <c r="B30" s="34"/>
      <c r="C30" s="32"/>
      <c r="D30" s="3"/>
      <c r="E30" s="3"/>
      <c r="F30" s="3"/>
      <c r="G30" s="27"/>
      <c r="H30" s="73"/>
      <c r="I30" s="74"/>
      <c r="J30" s="73"/>
      <c r="K30" s="73"/>
      <c r="L30" s="75"/>
      <c r="O30" s="99" t="s">
        <v>63</v>
      </c>
    </row>
    <row r="31" spans="1:15" ht="18">
      <c r="A31" s="26"/>
      <c r="B31" s="54" t="s">
        <v>19</v>
      </c>
      <c r="C31" s="3"/>
      <c r="D31" s="3"/>
      <c r="E31" s="3"/>
      <c r="F31" s="3"/>
      <c r="G31" s="27"/>
      <c r="H31" s="73" t="s">
        <v>0</v>
      </c>
      <c r="I31" s="73"/>
      <c r="J31" s="73"/>
      <c r="K31" s="73"/>
      <c r="L31" s="75"/>
      <c r="O31" s="99" t="s">
        <v>64</v>
      </c>
    </row>
    <row r="32" spans="1:15" ht="12.75">
      <c r="A32" s="26"/>
      <c r="B32" s="34" t="s">
        <v>102</v>
      </c>
      <c r="C32" s="80">
        <v>0.09</v>
      </c>
      <c r="D32" s="85">
        <f>I17*C32/12*9</f>
        <v>1890</v>
      </c>
      <c r="E32" s="30" t="s">
        <v>2</v>
      </c>
      <c r="F32" s="3"/>
      <c r="G32" s="27"/>
      <c r="H32" s="73" t="s">
        <v>72</v>
      </c>
      <c r="I32" s="73"/>
      <c r="J32" s="73"/>
      <c r="K32" s="73"/>
      <c r="L32" s="75"/>
      <c r="O32" s="99" t="s">
        <v>65</v>
      </c>
    </row>
    <row r="33" spans="1:15" ht="12.75">
      <c r="A33" s="26"/>
      <c r="B33" s="124" t="s">
        <v>89</v>
      </c>
      <c r="C33" s="80"/>
      <c r="D33" s="123"/>
      <c r="E33" s="30"/>
      <c r="F33" s="3"/>
      <c r="G33" s="27"/>
      <c r="H33" s="73" t="s">
        <v>139</v>
      </c>
      <c r="I33" s="73"/>
      <c r="J33" s="73"/>
      <c r="K33" s="73"/>
      <c r="L33" s="75"/>
      <c r="O33" s="99" t="s">
        <v>66</v>
      </c>
    </row>
    <row r="34" spans="1:12" ht="18">
      <c r="A34" s="26"/>
      <c r="B34" s="34" t="s">
        <v>90</v>
      </c>
      <c r="C34" s="3"/>
      <c r="D34" s="71">
        <v>0</v>
      </c>
      <c r="E34" s="19"/>
      <c r="F34" s="86">
        <f>SUM(D32:D34)</f>
        <v>1890</v>
      </c>
      <c r="G34" s="3"/>
      <c r="H34" s="3"/>
      <c r="I34" s="74"/>
      <c r="J34" s="73"/>
      <c r="K34" s="73"/>
      <c r="L34" s="75"/>
    </row>
    <row r="35" spans="1:15" ht="12.75">
      <c r="A35" s="26"/>
      <c r="B35" s="3"/>
      <c r="C35" s="3"/>
      <c r="D35" s="19"/>
      <c r="E35" s="19"/>
      <c r="F35" s="63"/>
      <c r="G35" s="3"/>
      <c r="H35" s="73" t="s">
        <v>0</v>
      </c>
      <c r="I35" s="74"/>
      <c r="J35" s="73"/>
      <c r="K35" s="73"/>
      <c r="L35" s="75"/>
      <c r="O35" s="97" t="s">
        <v>0</v>
      </c>
    </row>
    <row r="36" spans="1:15" ht="12.75">
      <c r="A36" s="26"/>
      <c r="B36" s="3"/>
      <c r="C36" s="3"/>
      <c r="D36" s="38" t="s">
        <v>1</v>
      </c>
      <c r="E36" s="30" t="s">
        <v>4</v>
      </c>
      <c r="F36" s="86">
        <f>SUM(F29:F34)</f>
        <v>24390</v>
      </c>
      <c r="G36" s="3"/>
      <c r="H36" s="73" t="s">
        <v>0</v>
      </c>
      <c r="I36" s="74"/>
      <c r="J36" s="73"/>
      <c r="K36" s="73"/>
      <c r="L36" s="75"/>
      <c r="O36" s="97" t="s">
        <v>0</v>
      </c>
    </row>
    <row r="37" spans="1:12" ht="18">
      <c r="A37" s="37"/>
      <c r="B37" s="54" t="s">
        <v>33</v>
      </c>
      <c r="C37" s="3"/>
      <c r="D37" s="3"/>
      <c r="E37" s="3"/>
      <c r="F37" s="3"/>
      <c r="G37" s="3"/>
      <c r="H37" s="73"/>
      <c r="I37" s="73"/>
      <c r="J37" s="73"/>
      <c r="K37" s="73"/>
      <c r="L37" s="75"/>
    </row>
    <row r="38" spans="1:15" ht="12.75">
      <c r="A38" s="36"/>
      <c r="B38" s="39" t="s">
        <v>14</v>
      </c>
      <c r="C38" s="3"/>
      <c r="D38" s="19"/>
      <c r="E38" s="19"/>
      <c r="F38" s="60"/>
      <c r="G38" s="3"/>
      <c r="H38" s="77" t="s">
        <v>0</v>
      </c>
      <c r="I38" s="73"/>
      <c r="J38" s="73"/>
      <c r="K38" s="73"/>
      <c r="L38" s="75"/>
      <c r="O38" s="94"/>
    </row>
    <row r="39" spans="1:15" ht="12.75">
      <c r="A39" s="36"/>
      <c r="B39" s="27" t="s">
        <v>0</v>
      </c>
      <c r="C39" s="6" t="s">
        <v>0</v>
      </c>
      <c r="D39" s="19"/>
      <c r="E39" s="19"/>
      <c r="F39" s="60"/>
      <c r="G39" s="3"/>
      <c r="H39" s="3"/>
      <c r="I39" s="73"/>
      <c r="J39" s="73"/>
      <c r="K39" s="73"/>
      <c r="L39" s="75"/>
      <c r="O39" s="94"/>
    </row>
    <row r="40" spans="1:15" ht="12.75">
      <c r="A40" s="16"/>
      <c r="B40" s="27" t="s">
        <v>49</v>
      </c>
      <c r="C40" s="90">
        <f>1250*9</f>
        <v>11250</v>
      </c>
      <c r="D40" s="87">
        <f>SUM(C39:C40)</f>
        <v>11250</v>
      </c>
      <c r="E40" s="19"/>
      <c r="F40" s="60"/>
      <c r="G40" s="3"/>
      <c r="H40" s="73" t="s">
        <v>50</v>
      </c>
      <c r="I40" s="73"/>
      <c r="J40" s="73"/>
      <c r="K40" s="73"/>
      <c r="L40" s="75"/>
      <c r="O40" s="94"/>
    </row>
    <row r="41" spans="1:12" ht="12.75">
      <c r="A41" s="26"/>
      <c r="B41" s="27"/>
      <c r="C41" s="6" t="s">
        <v>0</v>
      </c>
      <c r="D41" s="19"/>
      <c r="E41" s="19"/>
      <c r="F41" s="60"/>
      <c r="G41" s="3"/>
      <c r="H41" s="73" t="s">
        <v>115</v>
      </c>
      <c r="I41" s="73"/>
      <c r="J41" s="73"/>
      <c r="K41" s="73"/>
      <c r="L41" s="75"/>
    </row>
    <row r="42" spans="1:15" ht="12.75">
      <c r="A42" s="26"/>
      <c r="B42" s="27" t="s">
        <v>15</v>
      </c>
      <c r="C42" s="3"/>
      <c r="D42" s="29">
        <f>SUM(D40:D41)</f>
        <v>11250</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f>
        <v>Adjusted Declarable Fringe Benefits</v>
      </c>
      <c r="C44" s="3"/>
      <c r="D44" s="29"/>
      <c r="E44" s="40" t="s">
        <v>5</v>
      </c>
      <c r="F44" s="84">
        <f>IF(D42&lt;=30000,D42,(D42-30000)*2.0647+30000)</f>
        <v>11250</v>
      </c>
      <c r="G44" s="3"/>
      <c r="H44" s="73" t="s">
        <v>38</v>
      </c>
      <c r="I44" s="73"/>
      <c r="J44" s="73"/>
      <c r="K44" s="73"/>
      <c r="L44" s="75"/>
    </row>
    <row r="45" spans="1:12" ht="12.75">
      <c r="A45" s="36"/>
      <c r="B45" s="27"/>
      <c r="C45" s="3"/>
      <c r="D45" s="29"/>
      <c r="E45" s="40"/>
      <c r="F45" s="60"/>
      <c r="G45" s="3"/>
      <c r="H45" s="78" t="s">
        <v>56</v>
      </c>
      <c r="I45" s="73"/>
      <c r="J45" s="73"/>
      <c r="K45" s="73"/>
      <c r="L45" s="75"/>
    </row>
    <row r="46" spans="1:12" ht="12.75">
      <c r="A46" s="36"/>
      <c r="B46" s="27"/>
      <c r="C46" s="3"/>
      <c r="D46" s="29"/>
      <c r="E46" s="40"/>
      <c r="F46" s="60"/>
      <c r="G46" s="3"/>
      <c r="H46" s="78" t="s">
        <v>39</v>
      </c>
      <c r="I46" s="73"/>
      <c r="J46" s="73"/>
      <c r="K46" s="73"/>
      <c r="L46" s="75"/>
    </row>
    <row r="47" spans="1:12" ht="18">
      <c r="A47" s="36"/>
      <c r="B47" s="54" t="s">
        <v>37</v>
      </c>
      <c r="C47" s="3"/>
      <c r="D47" s="19"/>
      <c r="E47" s="19"/>
      <c r="F47" s="60"/>
      <c r="G47" s="3"/>
      <c r="H47" s="3"/>
      <c r="I47" s="23"/>
      <c r="J47" s="23"/>
      <c r="K47" s="23"/>
      <c r="L47" s="24"/>
    </row>
    <row r="48" spans="1:12" ht="15">
      <c r="A48" s="41" t="s">
        <v>13</v>
      </c>
      <c r="B48" s="42"/>
      <c r="C48" s="42"/>
      <c r="D48" s="43"/>
      <c r="E48" s="44" t="s">
        <v>34</v>
      </c>
      <c r="F48" s="116">
        <f>F36+F44</f>
        <v>35640</v>
      </c>
      <c r="G48" s="3"/>
      <c r="H48" s="88" t="s">
        <v>44</v>
      </c>
      <c r="I48" s="89"/>
      <c r="J48" s="89"/>
      <c r="K48" s="23"/>
      <c r="L48" s="24"/>
    </row>
    <row r="49" spans="1:12" ht="13.5" thickBot="1">
      <c r="A49" s="45"/>
      <c r="B49" s="46" t="s">
        <v>0</v>
      </c>
      <c r="C49" s="68"/>
      <c r="D49" s="47"/>
      <c r="E49" s="47"/>
      <c r="F49" s="62"/>
      <c r="G49" s="46"/>
      <c r="H49" s="46"/>
      <c r="I49" s="46"/>
      <c r="J49" s="46"/>
      <c r="K49" s="46"/>
      <c r="L49" s="48"/>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69" r:id="rId3"/>
  <drawing r:id="rId2"/>
  <legacyDrawing r:id="rId1"/>
</worksheet>
</file>

<file path=xl/worksheets/sheet6.xml><?xml version="1.0" encoding="utf-8"?>
<worksheet xmlns="http://schemas.openxmlformats.org/spreadsheetml/2006/main" xmlns:r="http://schemas.openxmlformats.org/officeDocument/2006/relationships">
  <sheetPr codeName="Sheet3"/>
  <dimension ref="A1:O49"/>
  <sheetViews>
    <sheetView tabSelected="1" zoomScaleSheetLayoutView="100" zoomScalePageLayoutView="0" workbookViewId="0" topLeftCell="A7">
      <selection activeCell="D41" sqref="D41"/>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36.7109375" style="2" customWidth="1"/>
    <col min="12" max="12" width="4.00390625" style="2" customWidth="1"/>
    <col min="13" max="13" width="3.140625" style="94" customWidth="1"/>
    <col min="14" max="14" width="2.28125" style="94" hidden="1" customWidth="1"/>
    <col min="15" max="15" width="47.8515625" style="95" hidden="1" customWidth="1"/>
    <col min="16" max="16384" width="9.140625" style="2" customWidth="1"/>
  </cols>
  <sheetData>
    <row r="1" spans="2:10" s="92" customFormat="1" ht="54" customHeight="1">
      <c r="B1" s="1" t="s">
        <v>140</v>
      </c>
      <c r="I1" s="146"/>
      <c r="J1" s="146"/>
    </row>
    <row r="2" spans="2:10" s="92" customFormat="1" ht="24" customHeight="1">
      <c r="B2" s="1"/>
      <c r="I2" s="146"/>
      <c r="J2" s="146"/>
    </row>
    <row r="3" spans="1:9" ht="15.75">
      <c r="A3" s="64" t="s">
        <v>160</v>
      </c>
      <c r="H3" s="7"/>
      <c r="I3" s="8" t="s">
        <v>55</v>
      </c>
    </row>
    <row r="4" spans="1:9" ht="15">
      <c r="A4" s="65"/>
      <c r="H4" s="10"/>
      <c r="I4" s="8" t="s">
        <v>32</v>
      </c>
    </row>
    <row r="5" spans="4:9" ht="12.75">
      <c r="D5" s="2"/>
      <c r="E5" s="2"/>
      <c r="F5" s="2"/>
      <c r="I5" s="8"/>
    </row>
    <row r="6" spans="1:9" ht="15">
      <c r="A6" s="117" t="s">
        <v>80</v>
      </c>
      <c r="D6" s="136">
        <v>41275</v>
      </c>
      <c r="E6" s="137" t="s">
        <v>81</v>
      </c>
      <c r="F6" s="136">
        <v>41639</v>
      </c>
      <c r="H6" s="8" t="s">
        <v>82</v>
      </c>
      <c r="I6" s="8"/>
    </row>
    <row r="7" spans="1:10" ht="12.75">
      <c r="A7" s="120" t="s">
        <v>83</v>
      </c>
      <c r="H7" s="8" t="s">
        <v>91</v>
      </c>
      <c r="J7" s="8"/>
    </row>
    <row r="8" spans="1:10" ht="12.75">
      <c r="A8" s="120" t="s">
        <v>84</v>
      </c>
      <c r="H8" s="8" t="s">
        <v>92</v>
      </c>
      <c r="J8" s="8"/>
    </row>
    <row r="9" spans="1:10" ht="15">
      <c r="A9" s="65"/>
      <c r="H9" s="119"/>
      <c r="J9" s="8"/>
    </row>
    <row r="10" spans="2:12" ht="15">
      <c r="B10" s="165" t="s">
        <v>96</v>
      </c>
      <c r="C10" s="166"/>
      <c r="D10" s="166"/>
      <c r="E10" s="166"/>
      <c r="F10" s="166"/>
      <c r="G10" s="166"/>
      <c r="H10" s="166"/>
      <c r="I10" s="166"/>
      <c r="J10" s="166"/>
      <c r="K10" s="166"/>
      <c r="L10" s="166"/>
    </row>
    <row r="11" spans="1:2" ht="15" customHeight="1" thickBot="1">
      <c r="A11" s="11"/>
      <c r="B11" s="46"/>
    </row>
    <row r="12" spans="1:12" ht="12.75">
      <c r="A12" s="12"/>
      <c r="B12" s="3"/>
      <c r="C12" s="13"/>
      <c r="D12" s="14"/>
      <c r="E12" s="14"/>
      <c r="F12" s="56" t="s">
        <v>0</v>
      </c>
      <c r="G12" s="13"/>
      <c r="H12" s="13"/>
      <c r="I12" s="15"/>
      <c r="J12" s="13"/>
      <c r="K12" s="13"/>
      <c r="L12" s="5"/>
    </row>
    <row r="13" spans="1:12" ht="12.75">
      <c r="A13" s="16"/>
      <c r="B13" s="27" t="s">
        <v>17</v>
      </c>
      <c r="C13" s="3"/>
      <c r="D13" s="19"/>
      <c r="E13" s="19"/>
      <c r="F13" s="57"/>
      <c r="G13" s="3"/>
      <c r="H13" s="121"/>
      <c r="I13" s="22"/>
      <c r="J13" s="23"/>
      <c r="K13" s="3"/>
      <c r="L13" s="4"/>
    </row>
    <row r="14" spans="1:12" ht="18">
      <c r="A14" s="16"/>
      <c r="B14" s="17" t="s">
        <v>116</v>
      </c>
      <c r="C14" s="91" t="s">
        <v>41</v>
      </c>
      <c r="D14" s="3"/>
      <c r="E14" s="3"/>
      <c r="F14" s="33"/>
      <c r="G14" s="20"/>
      <c r="H14" s="143"/>
      <c r="I14" s="144"/>
      <c r="J14" s="23"/>
      <c r="K14" s="23"/>
      <c r="L14" s="24"/>
    </row>
    <row r="15" spans="1:12" ht="18">
      <c r="A15" s="16"/>
      <c r="B15" s="17"/>
      <c r="C15" s="91"/>
      <c r="D15" s="3"/>
      <c r="E15" s="3"/>
      <c r="F15" s="33"/>
      <c r="G15" s="20"/>
      <c r="H15" s="34"/>
      <c r="I15" s="144"/>
      <c r="J15" s="23"/>
      <c r="K15" s="23"/>
      <c r="L15" s="24"/>
    </row>
    <row r="16" spans="1:12" ht="15">
      <c r="A16" s="16"/>
      <c r="B16" s="38" t="s">
        <v>85</v>
      </c>
      <c r="C16" s="91"/>
      <c r="D16" s="136">
        <v>41275</v>
      </c>
      <c r="E16" s="137" t="s">
        <v>81</v>
      </c>
      <c r="F16" s="136">
        <v>41639</v>
      </c>
      <c r="G16" s="20"/>
      <c r="H16" s="143"/>
      <c r="I16" s="144"/>
      <c r="J16" s="23"/>
      <c r="K16" s="23"/>
      <c r="L16" s="24"/>
    </row>
    <row r="17" spans="1:12" ht="15">
      <c r="A17" s="16"/>
      <c r="B17" s="38"/>
      <c r="C17" s="91"/>
      <c r="D17" s="155"/>
      <c r="E17" s="118"/>
      <c r="F17" s="155"/>
      <c r="G17" s="20"/>
      <c r="H17" s="143"/>
      <c r="I17" s="145"/>
      <c r="J17" s="23"/>
      <c r="K17" s="23"/>
      <c r="L17" s="24"/>
    </row>
    <row r="18" spans="1:12" ht="18">
      <c r="A18" s="16"/>
      <c r="B18" s="17"/>
      <c r="C18" s="3"/>
      <c r="D18" s="3"/>
      <c r="E18" s="3"/>
      <c r="F18" s="33"/>
      <c r="G18" s="20"/>
      <c r="H18" s="3"/>
      <c r="I18" s="3"/>
      <c r="J18" s="23"/>
      <c r="K18" s="23"/>
      <c r="L18" s="24"/>
    </row>
    <row r="19" spans="1:12" ht="12.75">
      <c r="A19" s="16"/>
      <c r="B19" s="79" t="s">
        <v>42</v>
      </c>
      <c r="C19" s="3"/>
      <c r="D19" s="3"/>
      <c r="E19" s="3"/>
      <c r="F19" s="33"/>
      <c r="G19" s="20"/>
      <c r="K19" s="23"/>
      <c r="L19" s="24"/>
    </row>
    <row r="20" spans="1:12" ht="15">
      <c r="A20" s="16"/>
      <c r="B20" s="81" t="s">
        <v>0</v>
      </c>
      <c r="C20" s="83" t="s">
        <v>87</v>
      </c>
      <c r="E20" s="3"/>
      <c r="F20" s="33"/>
      <c r="G20" s="20"/>
      <c r="J20" s="23"/>
      <c r="K20" s="23"/>
      <c r="L20" s="24"/>
    </row>
    <row r="21" spans="1:12" ht="12.75" customHeight="1">
      <c r="A21" s="16"/>
      <c r="B21" s="3" t="s">
        <v>0</v>
      </c>
      <c r="C21" s="121" t="s">
        <v>88</v>
      </c>
      <c r="E21" s="2"/>
      <c r="F21" s="2"/>
      <c r="G21" s="3"/>
      <c r="I21" s="23"/>
      <c r="J21" s="23"/>
      <c r="K21" s="23"/>
      <c r="L21" s="24"/>
    </row>
    <row r="22" spans="1:12" ht="9" customHeight="1">
      <c r="A22" s="16"/>
      <c r="B22" s="3"/>
      <c r="C22" s="25"/>
      <c r="D22" s="2"/>
      <c r="E22" s="2"/>
      <c r="F22" s="2"/>
      <c r="G22" s="3"/>
      <c r="H22" s="121"/>
      <c r="I22" s="23"/>
      <c r="J22" s="23"/>
      <c r="K22" s="23"/>
      <c r="L22" s="24"/>
    </row>
    <row r="23" spans="1:12" ht="15">
      <c r="A23" s="16"/>
      <c r="B23" s="3"/>
      <c r="C23" s="25"/>
      <c r="D23" s="18" t="s">
        <v>6</v>
      </c>
      <c r="E23" s="19"/>
      <c r="F23" s="58" t="s">
        <v>6</v>
      </c>
      <c r="G23" s="3"/>
      <c r="H23" s="21" t="s">
        <v>7</v>
      </c>
      <c r="I23" s="23"/>
      <c r="J23" s="23"/>
      <c r="K23" s="23"/>
      <c r="L23" s="24"/>
    </row>
    <row r="24" spans="1:12" ht="18">
      <c r="A24" s="26"/>
      <c r="B24" s="54" t="s">
        <v>18</v>
      </c>
      <c r="C24" s="28" t="s">
        <v>0</v>
      </c>
      <c r="D24" s="2"/>
      <c r="E24" s="2"/>
      <c r="F24" s="2"/>
      <c r="G24" s="27"/>
      <c r="H24" s="23" t="s">
        <v>0</v>
      </c>
      <c r="I24" s="31"/>
      <c r="J24" s="23"/>
      <c r="K24" s="23"/>
      <c r="L24" s="24"/>
    </row>
    <row r="25" spans="1:15" ht="12.75">
      <c r="A25" s="26"/>
      <c r="B25" s="34" t="s">
        <v>99</v>
      </c>
      <c r="C25" s="32"/>
      <c r="D25" s="29"/>
      <c r="E25" s="2"/>
      <c r="F25" s="115">
        <v>20000</v>
      </c>
      <c r="G25" s="27"/>
      <c r="H25" s="73" t="s">
        <v>120</v>
      </c>
      <c r="I25" s="74"/>
      <c r="J25" s="73"/>
      <c r="K25" s="73"/>
      <c r="L25" s="75"/>
      <c r="O25" s="96" t="s">
        <v>59</v>
      </c>
    </row>
    <row r="26" spans="1:12" ht="12.75">
      <c r="A26" s="26"/>
      <c r="B26" s="34" t="s">
        <v>0</v>
      </c>
      <c r="C26" s="32"/>
      <c r="D26" s="6" t="s">
        <v>0</v>
      </c>
      <c r="E26" s="30"/>
      <c r="F26" s="35"/>
      <c r="G26" s="27"/>
      <c r="H26" s="73" t="s">
        <v>0</v>
      </c>
      <c r="I26" s="74"/>
      <c r="J26" s="73"/>
      <c r="K26" s="73"/>
      <c r="L26" s="75"/>
    </row>
    <row r="27" spans="1:15" ht="18">
      <c r="A27" s="26"/>
      <c r="B27" s="139" t="s">
        <v>107</v>
      </c>
      <c r="C27" s="32"/>
      <c r="D27" s="71">
        <v>2000</v>
      </c>
      <c r="E27" s="30"/>
      <c r="F27" s="113">
        <f>SUM(D26:D27)</f>
        <v>2000</v>
      </c>
      <c r="G27" s="27"/>
      <c r="H27" s="73" t="s">
        <v>119</v>
      </c>
      <c r="I27" s="74"/>
      <c r="J27" s="73"/>
      <c r="K27" s="73"/>
      <c r="L27" s="75"/>
      <c r="O27" s="99" t="s">
        <v>60</v>
      </c>
    </row>
    <row r="28" spans="1:15" ht="12.75">
      <c r="A28" s="26"/>
      <c r="B28" s="34"/>
      <c r="C28" s="32"/>
      <c r="D28" s="33"/>
      <c r="E28" s="30"/>
      <c r="F28" s="82"/>
      <c r="G28" s="27"/>
      <c r="H28" s="73"/>
      <c r="I28" s="74"/>
      <c r="J28" s="73"/>
      <c r="K28" s="73"/>
      <c r="L28" s="75"/>
      <c r="O28" s="99" t="s">
        <v>61</v>
      </c>
    </row>
    <row r="29" spans="1:15" ht="12.75">
      <c r="A29" s="26"/>
      <c r="C29" s="32"/>
      <c r="D29" s="38" t="s">
        <v>47</v>
      </c>
      <c r="E29" s="30" t="s">
        <v>3</v>
      </c>
      <c r="F29" s="84">
        <f>SUM(F25:F27)</f>
        <v>22000</v>
      </c>
      <c r="G29" s="27"/>
      <c r="H29" s="73" t="s">
        <v>0</v>
      </c>
      <c r="I29" s="74"/>
      <c r="J29" s="73"/>
      <c r="K29" s="73"/>
      <c r="L29" s="75"/>
      <c r="O29" s="99" t="s">
        <v>62</v>
      </c>
    </row>
    <row r="30" spans="1:15" ht="12.75">
      <c r="A30" s="26"/>
      <c r="B30" s="34"/>
      <c r="C30" s="32"/>
      <c r="D30" s="3"/>
      <c r="E30" s="3"/>
      <c r="F30" s="2"/>
      <c r="G30" s="27"/>
      <c r="H30" s="76"/>
      <c r="I30" s="74"/>
      <c r="J30" s="73"/>
      <c r="K30" s="73"/>
      <c r="L30" s="75"/>
      <c r="O30" s="99" t="s">
        <v>63</v>
      </c>
    </row>
    <row r="31" spans="1:15" ht="18">
      <c r="A31" s="26"/>
      <c r="B31" s="54" t="s">
        <v>19</v>
      </c>
      <c r="C31" s="3"/>
      <c r="D31" s="3"/>
      <c r="E31" s="3"/>
      <c r="F31" s="3"/>
      <c r="G31" s="27"/>
      <c r="H31" s="73" t="s">
        <v>0</v>
      </c>
      <c r="I31" s="73"/>
      <c r="J31" s="73"/>
      <c r="K31" s="73"/>
      <c r="L31" s="75"/>
      <c r="O31" s="99" t="s">
        <v>64</v>
      </c>
    </row>
    <row r="32" spans="1:15" ht="12.75">
      <c r="A32" s="26"/>
      <c r="B32" s="34" t="s">
        <v>102</v>
      </c>
      <c r="C32" s="142">
        <v>0.09</v>
      </c>
      <c r="D32" s="85">
        <f>F29*C32</f>
        <v>1980</v>
      </c>
      <c r="E32" s="30" t="s">
        <v>2</v>
      </c>
      <c r="F32" s="2"/>
      <c r="G32" s="27"/>
      <c r="H32" s="73" t="s">
        <v>118</v>
      </c>
      <c r="I32" s="73"/>
      <c r="J32" s="73"/>
      <c r="K32" s="73"/>
      <c r="L32" s="75"/>
      <c r="O32" s="99" t="s">
        <v>65</v>
      </c>
    </row>
    <row r="33" spans="1:15" ht="12.75">
      <c r="A33" s="26"/>
      <c r="B33" s="124" t="s">
        <v>89</v>
      </c>
      <c r="C33" s="80"/>
      <c r="D33" s="123"/>
      <c r="E33" s="30"/>
      <c r="F33" s="2"/>
      <c r="G33" s="27"/>
      <c r="H33" s="73" t="s">
        <v>54</v>
      </c>
      <c r="I33" s="73"/>
      <c r="J33" s="73"/>
      <c r="K33" s="73"/>
      <c r="L33" s="75"/>
      <c r="O33" s="99" t="s">
        <v>66</v>
      </c>
    </row>
    <row r="34" spans="1:12" ht="18">
      <c r="A34" s="26"/>
      <c r="B34" s="34" t="s">
        <v>90</v>
      </c>
      <c r="C34" s="3"/>
      <c r="D34" s="71">
        <v>0</v>
      </c>
      <c r="E34" s="19"/>
      <c r="F34" s="86">
        <f>SUM(D32:D34)</f>
        <v>1980</v>
      </c>
      <c r="G34" s="3"/>
      <c r="I34" s="74"/>
      <c r="J34" s="73"/>
      <c r="K34" s="73"/>
      <c r="L34" s="75"/>
    </row>
    <row r="35" spans="1:15" ht="12.75">
      <c r="A35" s="26"/>
      <c r="B35" s="3"/>
      <c r="C35" s="3"/>
      <c r="D35" s="19"/>
      <c r="E35" s="19"/>
      <c r="F35" s="63"/>
      <c r="G35" s="3"/>
      <c r="H35" s="73" t="s">
        <v>0</v>
      </c>
      <c r="I35" s="74"/>
      <c r="J35" s="73"/>
      <c r="K35" s="73"/>
      <c r="L35" s="75"/>
      <c r="O35" s="97" t="s">
        <v>0</v>
      </c>
    </row>
    <row r="36" spans="1:15" ht="12.75">
      <c r="A36" s="26"/>
      <c r="B36" s="3"/>
      <c r="C36" s="3"/>
      <c r="D36" s="38" t="s">
        <v>1</v>
      </c>
      <c r="E36" s="30" t="s">
        <v>4</v>
      </c>
      <c r="F36" s="86">
        <f>SUM(F29:F34)</f>
        <v>23980</v>
      </c>
      <c r="G36" s="3"/>
      <c r="H36" s="73" t="s">
        <v>0</v>
      </c>
      <c r="I36" s="74"/>
      <c r="J36" s="73"/>
      <c r="K36" s="73"/>
      <c r="L36" s="75"/>
      <c r="O36" s="97" t="s">
        <v>0</v>
      </c>
    </row>
    <row r="37" spans="1:12" ht="18">
      <c r="A37" s="37"/>
      <c r="B37" s="54" t="s">
        <v>33</v>
      </c>
      <c r="C37" s="3"/>
      <c r="D37" s="3"/>
      <c r="E37" s="3"/>
      <c r="F37" s="3"/>
      <c r="G37" s="3"/>
      <c r="H37" s="73"/>
      <c r="I37" s="73"/>
      <c r="J37" s="73"/>
      <c r="K37" s="73"/>
      <c r="L37" s="75"/>
    </row>
    <row r="38" spans="1:15" ht="12.75">
      <c r="A38" s="36"/>
      <c r="B38" s="39" t="s">
        <v>14</v>
      </c>
      <c r="C38" s="3"/>
      <c r="D38" s="19"/>
      <c r="E38" s="19"/>
      <c r="F38" s="60"/>
      <c r="G38" s="3"/>
      <c r="H38" s="77" t="s">
        <v>0</v>
      </c>
      <c r="I38" s="73"/>
      <c r="J38" s="73"/>
      <c r="K38" s="73"/>
      <c r="L38" s="75"/>
      <c r="O38" s="94"/>
    </row>
    <row r="39" spans="1:15" ht="12.75">
      <c r="A39" s="36"/>
      <c r="B39" s="27" t="s">
        <v>0</v>
      </c>
      <c r="C39" s="6" t="s">
        <v>0</v>
      </c>
      <c r="D39" s="19"/>
      <c r="E39" s="19"/>
      <c r="F39" s="60"/>
      <c r="G39" s="3"/>
      <c r="I39" s="73"/>
      <c r="J39" s="73"/>
      <c r="K39" s="73"/>
      <c r="L39" s="75"/>
      <c r="O39" s="94"/>
    </row>
    <row r="40" spans="1:15" ht="12.75">
      <c r="A40" s="16"/>
      <c r="B40" s="27" t="s">
        <v>121</v>
      </c>
      <c r="C40" s="90">
        <v>0</v>
      </c>
      <c r="D40" s="87">
        <f>SUM(C39:C40)</f>
        <v>0</v>
      </c>
      <c r="E40" s="19"/>
      <c r="F40" s="60"/>
      <c r="G40" s="3"/>
      <c r="H40" s="73" t="s">
        <v>142</v>
      </c>
      <c r="I40" s="73"/>
      <c r="J40" s="73"/>
      <c r="K40" s="73"/>
      <c r="L40" s="75"/>
      <c r="O40" s="94"/>
    </row>
    <row r="41" spans="1:12" ht="12.75">
      <c r="A41" s="26"/>
      <c r="B41" s="27"/>
      <c r="C41" s="6" t="s">
        <v>0</v>
      </c>
      <c r="D41" s="19"/>
      <c r="E41" s="19"/>
      <c r="F41" s="60"/>
      <c r="G41" s="3"/>
      <c r="H41" s="76" t="s">
        <v>0</v>
      </c>
      <c r="I41" s="73"/>
      <c r="J41" s="73"/>
      <c r="K41" s="73"/>
      <c r="L41" s="75"/>
    </row>
    <row r="42" spans="1:15" ht="12.75">
      <c r="A42" s="26"/>
      <c r="B42" s="27" t="s">
        <v>15</v>
      </c>
      <c r="C42" s="3"/>
      <c r="D42" s="29">
        <f>SUM(D40:D41)</f>
        <v>0</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f>
        <v>Adjusted Declarable Fringe Benefits</v>
      </c>
      <c r="C44" s="3"/>
      <c r="D44" s="29"/>
      <c r="E44" s="40" t="s">
        <v>5</v>
      </c>
      <c r="F44" s="84">
        <f>IF(D42&lt;=30000,D42,(D42-30000)*2.0647+30000)</f>
        <v>0</v>
      </c>
      <c r="G44" s="3"/>
      <c r="H44" s="73" t="s">
        <v>38</v>
      </c>
      <c r="I44" s="73"/>
      <c r="J44" s="73"/>
      <c r="K44" s="73"/>
      <c r="L44" s="75"/>
    </row>
    <row r="45" spans="1:12" ht="12.75">
      <c r="A45" s="36"/>
      <c r="B45" s="27"/>
      <c r="C45" s="3"/>
      <c r="D45" s="29"/>
      <c r="E45" s="40"/>
      <c r="F45" s="60"/>
      <c r="G45" s="3"/>
      <c r="H45" s="78" t="s">
        <v>56</v>
      </c>
      <c r="I45" s="73"/>
      <c r="J45" s="73"/>
      <c r="K45" s="73"/>
      <c r="L45" s="75"/>
    </row>
    <row r="46" spans="1:12" ht="12.75">
      <c r="A46" s="36"/>
      <c r="B46" s="27"/>
      <c r="C46" s="3"/>
      <c r="D46" s="29"/>
      <c r="E46" s="40"/>
      <c r="F46" s="60"/>
      <c r="G46" s="3"/>
      <c r="H46" s="78" t="s">
        <v>39</v>
      </c>
      <c r="I46" s="73"/>
      <c r="J46" s="73"/>
      <c r="K46" s="73"/>
      <c r="L46" s="75"/>
    </row>
    <row r="47" spans="1:12" ht="18">
      <c r="A47" s="36"/>
      <c r="B47" s="54" t="s">
        <v>37</v>
      </c>
      <c r="C47" s="3"/>
      <c r="D47" s="19"/>
      <c r="E47" s="19"/>
      <c r="F47" s="60"/>
      <c r="G47" s="3"/>
      <c r="H47" s="3"/>
      <c r="I47" s="23"/>
      <c r="J47" s="23"/>
      <c r="K47" s="23"/>
      <c r="L47" s="24"/>
    </row>
    <row r="48" spans="1:12" ht="15">
      <c r="A48" s="41" t="s">
        <v>13</v>
      </c>
      <c r="B48" s="42"/>
      <c r="C48" s="42"/>
      <c r="D48" s="43"/>
      <c r="E48" s="44" t="s">
        <v>34</v>
      </c>
      <c r="F48" s="116">
        <f>F36+F44</f>
        <v>23980</v>
      </c>
      <c r="G48" s="3"/>
      <c r="H48" s="88" t="s">
        <v>117</v>
      </c>
      <c r="I48" s="89"/>
      <c r="J48" s="89"/>
      <c r="K48" s="23"/>
      <c r="L48" s="24"/>
    </row>
    <row r="49" spans="1:12" ht="13.5" thickBot="1">
      <c r="A49" s="45"/>
      <c r="B49" s="46" t="s">
        <v>0</v>
      </c>
      <c r="C49" s="68"/>
      <c r="D49" s="47"/>
      <c r="E49" s="47"/>
      <c r="F49" s="62"/>
      <c r="G49" s="46"/>
      <c r="H49" s="46"/>
      <c r="I49" s="46"/>
      <c r="J49" s="46"/>
      <c r="K49" s="46"/>
      <c r="L49" s="48"/>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Newman</dc:creator>
  <cp:keywords/>
  <dc:description/>
  <cp:lastModifiedBy>cjm</cp:lastModifiedBy>
  <cp:lastPrinted>2012-08-01T04:50:21Z</cp:lastPrinted>
  <dcterms:created xsi:type="dcterms:W3CDTF">2008-05-29T04:37:55Z</dcterms:created>
  <dcterms:modified xsi:type="dcterms:W3CDTF">2012-08-01T06:00:36Z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