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AMPLE STIPEND PKG CALCULATOR" sheetId="1" r:id="rId1"/>
  </sheets>
  <definedNames>
    <definedName name="_xlnm.Print_Area" localSheetId="0">'SAMPLE STIPEND PKG CALCULATOR'!$A$7:$K$132</definedName>
    <definedName name="_xlnm.Print_Titles" localSheetId="0">'SAMPLE STIPEND PKG CALCULATOR'!$1:$6</definedName>
  </definedNames>
  <calcPr fullCalcOnLoad="1"/>
</workbook>
</file>

<file path=xl/sharedStrings.xml><?xml version="1.0" encoding="utf-8"?>
<sst xmlns="http://schemas.openxmlformats.org/spreadsheetml/2006/main" count="241" uniqueCount="101">
  <si>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</si>
  <si>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</si>
  <si>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</si>
  <si>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</si>
  <si>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</si>
  <si>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</si>
  <si>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</si>
  <si>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</si>
  <si>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Travel - variable</t>
  </si>
  <si>
    <t>Employee name:</t>
  </si>
  <si>
    <t>STEP 1</t>
  </si>
  <si>
    <t>STEP 2</t>
  </si>
  <si>
    <t>Youth &amp; childrens minister (Diploma) 1st to 3rd year</t>
  </si>
  <si>
    <t>Youth &amp; childrens minister (Diploma) 4th to 6th year</t>
  </si>
  <si>
    <t>Youth &amp; childrens minister (Adv. Diploma) 7th &amp; subsequent years</t>
  </si>
  <si>
    <t>Student minister (Th. Degree)</t>
  </si>
  <si>
    <t>Student minister (Diploma)</t>
  </si>
  <si>
    <t>Stipend</t>
  </si>
  <si>
    <t>Super</t>
  </si>
  <si>
    <t>INPUT CELLS</t>
  </si>
  <si>
    <t>STEP 3</t>
  </si>
  <si>
    <t>GROSS stipend paid</t>
  </si>
  <si>
    <t>Refer section of 7 the Remuneration Guidelines.</t>
  </si>
  <si>
    <t>Diocesan Remuneration Guidelines - refer section 8.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</si>
  <si>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</si>
  <si>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</si>
  <si>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JANE DOE</t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</si>
  <si>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</si>
  <si>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</si>
  <si>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</si>
  <si>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</si>
  <si>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As per the Diocesan Guidelines for a Lay minister with 3 years service.</t>
  </si>
  <si>
    <t>As per the Diocesan Guidelines for a Lay minister with 3 years service</t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</si>
  <si>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</si>
  <si>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</si>
  <si>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</si>
  <si>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</si>
  <si>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Ministry Related Expenses as per section 10 of the Diocesan Guidelines.</t>
  </si>
  <si>
    <t>Education fees - dependents</t>
  </si>
  <si>
    <t>Hospitality</t>
  </si>
  <si>
    <r>
      <t xml:space="preserve">Other </t>
    </r>
    <r>
      <rPr>
        <sz val="10"/>
        <rFont val="Arial"/>
        <family val="2"/>
      </rPr>
      <t>(e.g. computer software)</t>
    </r>
  </si>
  <si>
    <t>Administered and paid via a MEA.</t>
  </si>
  <si>
    <t>Payable by the parish to a complying superannuation fund of choice</t>
  </si>
  <si>
    <t>from the general bank account of the parish.</t>
  </si>
  <si>
    <t>Post stipend sacrifice amount subject to tax.</t>
  </si>
  <si>
    <t>Payable to Australian Taxation Office (generally each quarter).</t>
  </si>
  <si>
    <t>(including medicare)</t>
  </si>
  <si>
    <t xml:space="preserve">Net Stipend after tax </t>
  </si>
  <si>
    <t>1/12th of this amount paid to the minister each month together with a pay slip.</t>
  </si>
  <si>
    <t>Maximum recommended in section 6.14 of the Diocesan Guidelines.</t>
  </si>
  <si>
    <t>E</t>
  </si>
  <si>
    <t>Stipend sacrifice items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</si>
  <si>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</si>
  <si>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</si>
  <si>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 xml:space="preserve"> Refer section 9 of the Remuneration Guidelines.</t>
  </si>
  <si>
    <t>F</t>
  </si>
  <si>
    <t>G</t>
  </si>
  <si>
    <t>H</t>
  </si>
  <si>
    <t xml:space="preserve">2. Additional sacrifice for superannuation made by ministry staff  (e.g., 10% of 'A') </t>
  </si>
  <si>
    <t xml:space="preserve">2. Additional sacrifice for superannuation made by ministry staff 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</si>
  <si>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</si>
  <si>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</si>
  <si>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</si>
  <si>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</si>
  <si>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</si>
  <si>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 per the Diocesan Guidelines for a Minister.</t>
  </si>
  <si>
    <t>BOB SMITH</t>
  </si>
  <si>
    <t>Bob has more than 2 dependent children and the parish decides to pay an additional stipend amount.</t>
  </si>
  <si>
    <t>This is the annual amount available to Bob for ministry related travel as per the</t>
  </si>
  <si>
    <t xml:space="preserve">The parish houses Bob and his family in a parish owned property. </t>
  </si>
  <si>
    <r>
      <t xml:space="preserve">Other </t>
    </r>
    <r>
      <rPr>
        <sz val="10"/>
        <rFont val="Arial"/>
        <family val="2"/>
      </rPr>
      <t>(e.g. computer software, hardware)</t>
    </r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</si>
  <si>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</si>
  <si>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</si>
  <si>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</si>
  <si>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</si>
  <si>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</si>
  <si>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</si>
  <si>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</si>
  <si>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</si>
  <si>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</si>
  <si>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</si>
  <si>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The parish decides to pay Jane a monthly book allowance of $40 a month.</t>
  </si>
  <si>
    <t>The parish houses Jane in a rented unit and pays a third party landlord $300pw.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</si>
  <si>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</si>
  <si>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</si>
  <si>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</si>
  <si>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TOTAL STIPEND PACKAGE (CASH COST) TO PARISH  B + G + H + I</t>
  </si>
  <si>
    <t>This is the annual amount available to Jane for ministry related travel as per the</t>
  </si>
  <si>
    <t>Excess over parish limit from available MEA or post tax stipend.</t>
  </si>
  <si>
    <t>1. Ministry related expenses to be administered through a MEA (up to 30% of Gross stipend - 'A')</t>
  </si>
  <si>
    <t>Assistant Minister &amp; Lay Minister - 1st &amp; 2nd year</t>
  </si>
  <si>
    <t>Assistant Minister &amp; Lay Minister - 3rd &amp; 4th year</t>
  </si>
  <si>
    <t>Assistant Minister &amp; Lay Minister - 7th and subsequent years</t>
  </si>
  <si>
    <t>Assistant Minister &amp; Lay Minister - 5th &amp; 6th year</t>
  </si>
  <si>
    <t>Youth &amp; childrens minister (Advanced Dipl &amp; Th. Degree) 1st &amp; 2nd year</t>
  </si>
  <si>
    <t>Youth &amp; childrens minister (Advanced Dipl &amp; Th. Degree) 3rd &amp; 4th year</t>
  </si>
  <si>
    <t>Youth &amp; childrens minister (Advanced Dipl &amp; Th. Degree) 5th &amp; 6th year</t>
  </si>
  <si>
    <t>Youth &amp; childrens minister (Advanced Dipl &amp; Th. Degree) 7th &amp; subsequent years</t>
  </si>
  <si>
    <t>Enter Name</t>
  </si>
  <si>
    <t>Assumes the parish pays Diocesan minimum published stipends and recommended benefits for 2013</t>
  </si>
  <si>
    <t>PAYG tax at 2013/2013 rates (or ATO Withholding Variation %)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</si>
</sst>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</numFmts>
  <fonts count="6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4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68" fontId="0" fillId="35" borderId="0" xfId="42" applyNumberFormat="1" applyFont="1" applyFill="1" applyBorder="1" applyAlignment="1" applyProtection="1">
      <alignment/>
      <protection locked="0"/>
    </xf>
    <xf numFmtId="168" fontId="0" fillId="35" borderId="18" xfId="42" applyNumberFormat="1" applyFont="1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3" fontId="2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3" fontId="8" fillId="34" borderId="19" xfId="42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170" fontId="0" fillId="35" borderId="18" xfId="42" applyNumberFormat="1" applyFont="1" applyFill="1" applyBorder="1" applyAlignment="1">
      <alignment/>
    </xf>
    <xf numFmtId="168" fontId="2" fillId="33" borderId="18" xfId="42" applyNumberFormat="1" applyFont="1" applyFill="1" applyBorder="1" applyAlignment="1">
      <alignment/>
    </xf>
    <xf numFmtId="170" fontId="22" fillId="34" borderId="0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0" fontId="9" fillId="36" borderId="0" xfId="0" applyFont="1" applyFill="1" applyBorder="1" applyAlignment="1" applyProtection="1">
      <alignment horizontal="right"/>
      <protection locked="0"/>
    </xf>
    <xf numFmtId="168" fontId="2" fillId="34" borderId="0" xfId="42" applyNumberFormat="1" applyFont="1" applyFill="1" applyBorder="1" applyAlignment="1" applyProtection="1">
      <alignment/>
      <protection locked="0"/>
    </xf>
    <xf numFmtId="173" fontId="2" fillId="35" borderId="0" xfId="42" applyNumberFormat="1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170" fontId="2" fillId="35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0" fillId="36" borderId="0" xfId="0" applyFill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3" fontId="8" fillId="34" borderId="21" xfId="42" applyNumberFormat="1" applyFont="1" applyFill="1" applyBorder="1" applyAlignment="1" applyProtection="1">
      <alignment/>
      <protection locked="0"/>
    </xf>
    <xf numFmtId="168" fontId="2" fillId="35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65" fillId="33" borderId="0" xfId="0" applyFont="1" applyFill="1" applyBorder="1" applyAlignment="1" applyProtection="1">
      <alignment/>
      <protection locked="0"/>
    </xf>
    <xf numFmtId="9" fontId="0" fillId="34" borderId="0" xfId="59" applyNumberFormat="1" applyFont="1" applyFill="1" applyBorder="1" applyAlignment="1" applyProtection="1">
      <alignment/>
      <protection locked="0"/>
    </xf>
    <xf numFmtId="164" fontId="0" fillId="35" borderId="0" xfId="59" applyNumberFormat="1" applyFont="1" applyFill="1" applyBorder="1" applyAlignment="1">
      <alignment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7109375" style="9" customWidth="1"/>
    <col min="5" max="5" width="8.00390625" style="9" bestFit="1" customWidth="1"/>
    <col min="6" max="6" width="11.7109375" style="53" customWidth="1"/>
    <col min="7" max="7" width="3.28125" style="2" customWidth="1"/>
    <col min="8" max="8" width="19.421875" style="2" customWidth="1"/>
    <col min="9" max="9" width="9.7109375" style="2" customWidth="1"/>
    <col min="10" max="10" width="55.28125" style="2" customWidth="1"/>
    <col min="11" max="11" width="4.00390625" style="2" customWidth="1"/>
    <col min="12" max="12" width="3.140625" style="83" customWidth="1"/>
    <col min="13" max="13" width="2.28125" style="83" customWidth="1"/>
    <col min="14" max="14" width="52.00390625" style="84" customWidth="1"/>
    <col min="15" max="16" width="9.140625" style="83" customWidth="1"/>
    <col min="17" max="17" width="9.140625" style="84" customWidth="1"/>
    <col min="18" max="16384" width="9.140625" style="2" customWidth="1"/>
  </cols>
  <sheetData>
    <row r="1" spans="1:17" s="67" customFormat="1" ht="18">
      <c r="A1" s="1" t="s">
        <v>35</v>
      </c>
      <c r="D1" s="68"/>
      <c r="E1" s="68"/>
      <c r="F1" s="69"/>
      <c r="L1" s="81"/>
      <c r="M1" s="81"/>
      <c r="N1" s="82"/>
      <c r="O1" s="81"/>
      <c r="P1" s="81"/>
      <c r="Q1" s="82"/>
    </row>
    <row r="2" spans="1:6" ht="18">
      <c r="A2" s="1"/>
      <c r="F2" s="52"/>
    </row>
    <row r="3" spans="1:9" ht="15.75">
      <c r="A3" s="60" t="s">
        <v>99</v>
      </c>
      <c r="H3" s="7"/>
      <c r="I3" s="8" t="s">
        <v>28</v>
      </c>
    </row>
    <row r="4" spans="1:9" ht="15">
      <c r="A4" s="61"/>
      <c r="H4" s="10"/>
      <c r="I4" s="8" t="s">
        <v>19</v>
      </c>
    </row>
    <row r="5" spans="4:9" ht="12.75">
      <c r="D5" s="2"/>
      <c r="E5" s="2"/>
      <c r="F5" s="2"/>
      <c r="I5" s="8"/>
    </row>
    <row r="6" spans="2:11" ht="15">
      <c r="B6" s="152" t="s">
        <v>36</v>
      </c>
      <c r="C6" s="152"/>
      <c r="D6" s="152"/>
      <c r="E6" s="152"/>
      <c r="F6" s="152"/>
      <c r="G6" s="152"/>
      <c r="H6" s="152"/>
      <c r="I6" s="152"/>
      <c r="J6" s="152"/>
      <c r="K6" s="152"/>
    </row>
    <row r="7" spans="1:2" ht="13.5" thickBot="1">
      <c r="A7" s="11"/>
      <c r="B7" s="44"/>
    </row>
    <row r="8" spans="1:16" ht="12.75">
      <c r="A8" s="12"/>
      <c r="B8" s="13"/>
      <c r="C8" s="13"/>
      <c r="D8" s="14"/>
      <c r="E8" s="14"/>
      <c r="F8" s="54" t="s">
        <v>0</v>
      </c>
      <c r="G8" s="13"/>
      <c r="H8" s="13"/>
      <c r="I8" s="15"/>
      <c r="J8" s="13"/>
      <c r="K8" s="5"/>
      <c r="N8" s="85" t="s">
        <v>63</v>
      </c>
      <c r="O8" s="86" t="s">
        <v>17</v>
      </c>
      <c r="P8" s="86" t="s">
        <v>18</v>
      </c>
    </row>
    <row r="9" spans="1:16" ht="12.75">
      <c r="A9" s="16"/>
      <c r="B9" s="27" t="s">
        <v>9</v>
      </c>
      <c r="C9" s="3"/>
      <c r="D9" s="19"/>
      <c r="E9" s="19"/>
      <c r="F9" s="55"/>
      <c r="G9" s="3"/>
      <c r="H9" s="3"/>
      <c r="I9" s="50"/>
      <c r="J9" s="3"/>
      <c r="K9" s="4"/>
      <c r="N9" s="87" t="s">
        <v>64</v>
      </c>
      <c r="O9" s="88">
        <v>58452</v>
      </c>
      <c r="P9" s="88">
        <v>9937</v>
      </c>
    </row>
    <row r="10" spans="1:16" ht="18.75">
      <c r="A10" s="16"/>
      <c r="B10" s="149" t="s">
        <v>98</v>
      </c>
      <c r="C10" s="79" t="s">
        <v>62</v>
      </c>
      <c r="D10" s="3"/>
      <c r="E10" s="3"/>
      <c r="F10" s="33"/>
      <c r="G10" s="20"/>
      <c r="H10" s="75"/>
      <c r="I10" s="22"/>
      <c r="J10" s="23"/>
      <c r="K10" s="24"/>
      <c r="N10" s="87" t="s">
        <v>90</v>
      </c>
      <c r="O10" s="88">
        <v>49684</v>
      </c>
      <c r="P10" s="88">
        <v>8943</v>
      </c>
    </row>
    <row r="11" spans="1:16" ht="18">
      <c r="A11" s="16"/>
      <c r="B11" s="17"/>
      <c r="C11" s="79"/>
      <c r="D11" s="3"/>
      <c r="E11" s="3"/>
      <c r="F11" s="33"/>
      <c r="G11" s="20"/>
      <c r="H11" s="75"/>
      <c r="I11" s="22"/>
      <c r="J11" s="23"/>
      <c r="K11" s="24"/>
      <c r="N11" s="87" t="s">
        <v>91</v>
      </c>
      <c r="O11" s="88">
        <v>52607</v>
      </c>
      <c r="P11" s="88">
        <v>8943</v>
      </c>
    </row>
    <row r="12" spans="1:16" ht="15">
      <c r="A12" s="16"/>
      <c r="B12" s="38" t="s">
        <v>61</v>
      </c>
      <c r="C12" s="79"/>
      <c r="D12" s="101">
        <v>41275</v>
      </c>
      <c r="E12" s="102" t="s">
        <v>33</v>
      </c>
      <c r="F12" s="101">
        <v>41639</v>
      </c>
      <c r="G12" s="20"/>
      <c r="H12" s="90"/>
      <c r="I12" s="22"/>
      <c r="J12" s="23"/>
      <c r="K12" s="24"/>
      <c r="N12" s="87" t="s">
        <v>93</v>
      </c>
      <c r="O12" s="88">
        <v>55530</v>
      </c>
      <c r="P12" s="88">
        <v>8943</v>
      </c>
    </row>
    <row r="13" spans="1:16" ht="18">
      <c r="A13" s="16"/>
      <c r="B13" s="17"/>
      <c r="C13" s="3"/>
      <c r="D13" s="3"/>
      <c r="E13" s="3"/>
      <c r="F13" s="33"/>
      <c r="G13" s="20"/>
      <c r="H13" s="90"/>
      <c r="I13" s="22"/>
      <c r="J13" s="23"/>
      <c r="K13" s="24"/>
      <c r="N13" s="87" t="s">
        <v>92</v>
      </c>
      <c r="O13" s="88">
        <v>55530</v>
      </c>
      <c r="P13" s="88">
        <v>9937</v>
      </c>
    </row>
    <row r="14" spans="1:16" ht="12.75">
      <c r="A14" s="16"/>
      <c r="B14" s="34" t="s">
        <v>60</v>
      </c>
      <c r="C14" s="3"/>
      <c r="D14" s="3"/>
      <c r="E14" s="3"/>
      <c r="F14" s="33"/>
      <c r="G14" s="20"/>
      <c r="H14" s="34"/>
      <c r="I14" s="22"/>
      <c r="J14" s="23"/>
      <c r="K14" s="24"/>
      <c r="N14" s="87" t="s">
        <v>12</v>
      </c>
      <c r="O14" s="88">
        <v>37994</v>
      </c>
      <c r="P14" s="88">
        <v>7453</v>
      </c>
    </row>
    <row r="15" spans="1:16" ht="12.75">
      <c r="A15" s="16"/>
      <c r="B15" s="27"/>
      <c r="C15" s="63"/>
      <c r="D15" s="3"/>
      <c r="E15" s="3"/>
      <c r="F15" s="33"/>
      <c r="G15" s="20"/>
      <c r="H15" s="62"/>
      <c r="I15" s="22"/>
      <c r="J15" s="23"/>
      <c r="K15" s="24"/>
      <c r="N15" s="87" t="s">
        <v>13</v>
      </c>
      <c r="O15" s="88">
        <v>43839</v>
      </c>
      <c r="P15" s="88">
        <v>7453</v>
      </c>
    </row>
    <row r="16" spans="1:16" ht="12.75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7" t="s">
        <v>14</v>
      </c>
      <c r="O16" s="88">
        <v>49684</v>
      </c>
      <c r="P16" s="88">
        <v>8446</v>
      </c>
    </row>
    <row r="17" spans="1:16" ht="15">
      <c r="A17" s="16"/>
      <c r="B17" s="3"/>
      <c r="C17" s="25"/>
      <c r="D17" s="18" t="s">
        <v>5</v>
      </c>
      <c r="E17" s="19"/>
      <c r="F17" s="56" t="s">
        <v>5</v>
      </c>
      <c r="G17" s="3"/>
      <c r="H17" s="21" t="s">
        <v>6</v>
      </c>
      <c r="I17" s="23"/>
      <c r="J17" s="23"/>
      <c r="K17" s="24"/>
      <c r="N17" s="87" t="s">
        <v>94</v>
      </c>
      <c r="O17" s="88">
        <v>49684</v>
      </c>
      <c r="P17" s="88">
        <v>8943</v>
      </c>
    </row>
    <row r="18" spans="1:16" ht="18">
      <c r="A18" s="26"/>
      <c r="B18" s="51" t="s">
        <v>10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7" t="s">
        <v>95</v>
      </c>
      <c r="O18" s="88">
        <v>52607</v>
      </c>
      <c r="P18" s="88">
        <v>8943</v>
      </c>
    </row>
    <row r="19" spans="1:17" ht="12.75">
      <c r="A19" s="26"/>
      <c r="B19" s="75" t="s">
        <v>21</v>
      </c>
      <c r="C19" s="32"/>
      <c r="D19" s="76">
        <f>INDEX(O9:O22,O23)</f>
        <v>58452</v>
      </c>
      <c r="E19" s="30" t="s">
        <v>2</v>
      </c>
      <c r="F19" s="3"/>
      <c r="G19" s="27"/>
      <c r="H19" s="71" t="s">
        <v>65</v>
      </c>
      <c r="I19" s="72"/>
      <c r="J19" s="71"/>
      <c r="K19" s="73"/>
      <c r="N19" s="87" t="s">
        <v>96</v>
      </c>
      <c r="O19" s="88">
        <v>55530</v>
      </c>
      <c r="P19" s="88">
        <v>8943</v>
      </c>
      <c r="Q19" s="84" t="s">
        <v>0</v>
      </c>
    </row>
    <row r="20" spans="1:17" ht="12.75">
      <c r="A20" s="26"/>
      <c r="B20" s="34"/>
      <c r="C20" s="32"/>
      <c r="D20" s="29"/>
      <c r="E20" s="30"/>
      <c r="F20" s="35"/>
      <c r="G20" s="27"/>
      <c r="H20" s="71"/>
      <c r="I20" s="72"/>
      <c r="J20" s="71"/>
      <c r="K20" s="73"/>
      <c r="N20" s="87" t="s">
        <v>97</v>
      </c>
      <c r="O20" s="88">
        <v>55530</v>
      </c>
      <c r="P20" s="88">
        <v>9937</v>
      </c>
      <c r="Q20" s="84" t="s">
        <v>0</v>
      </c>
    </row>
    <row r="21" spans="1:17" ht="18">
      <c r="A21" s="26"/>
      <c r="B21" s="34" t="s">
        <v>30</v>
      </c>
      <c r="C21" s="32"/>
      <c r="D21" s="65">
        <v>0</v>
      </c>
      <c r="E21" s="30"/>
      <c r="F21" s="58"/>
      <c r="G21" s="27"/>
      <c r="H21" s="71" t="s">
        <v>67</v>
      </c>
      <c r="I21" s="72"/>
      <c r="J21" s="71"/>
      <c r="K21" s="73"/>
      <c r="N21" s="87" t="s">
        <v>15</v>
      </c>
      <c r="O21" s="88">
        <v>7307</v>
      </c>
      <c r="P21" s="88">
        <f>O21*0.09</f>
        <v>657.63</v>
      </c>
      <c r="Q21" s="88" t="s">
        <v>0</v>
      </c>
    </row>
    <row r="22" spans="1:17" ht="18">
      <c r="A22" s="26"/>
      <c r="B22" s="34" t="s">
        <v>25</v>
      </c>
      <c r="C22" s="32"/>
      <c r="D22" s="65">
        <f>800+1053</f>
        <v>1853</v>
      </c>
      <c r="E22" s="148" t="s">
        <v>1</v>
      </c>
      <c r="F22" s="76">
        <f>SUM(D19:D22)</f>
        <v>60305</v>
      </c>
      <c r="G22" s="27"/>
      <c r="H22" s="71" t="s">
        <v>0</v>
      </c>
      <c r="I22" s="72"/>
      <c r="J22" s="71"/>
      <c r="K22" s="73"/>
      <c r="N22" s="87" t="s">
        <v>16</v>
      </c>
      <c r="O22" s="88">
        <v>5845</v>
      </c>
      <c r="P22" s="88">
        <f>O22*0.09</f>
        <v>526.05</v>
      </c>
      <c r="Q22" s="88"/>
    </row>
    <row r="23" spans="1:17" ht="12.75">
      <c r="A23" s="26"/>
      <c r="B23" s="70" t="s">
        <v>27</v>
      </c>
      <c r="C23" s="32"/>
      <c r="D23" s="33"/>
      <c r="E23" s="30"/>
      <c r="F23" s="3"/>
      <c r="G23" s="27"/>
      <c r="H23" s="92" t="s">
        <v>0</v>
      </c>
      <c r="I23" s="72"/>
      <c r="J23" s="71"/>
      <c r="K23" s="73"/>
      <c r="N23" s="88" t="s">
        <v>0</v>
      </c>
      <c r="O23" s="83">
        <v>1</v>
      </c>
      <c r="P23" s="83">
        <v>9</v>
      </c>
      <c r="Q23" s="88"/>
    </row>
    <row r="24" spans="1:17" ht="12.75">
      <c r="A24" s="26"/>
      <c r="B24" s="70"/>
      <c r="C24" s="32"/>
      <c r="D24" s="33"/>
      <c r="E24" s="30"/>
      <c r="F24" s="35"/>
      <c r="G24" s="27"/>
      <c r="H24" s="92"/>
      <c r="I24" s="72"/>
      <c r="J24" s="71"/>
      <c r="K24" s="73"/>
      <c r="Q24" s="88"/>
    </row>
    <row r="25" spans="1:17" ht="18">
      <c r="A25" s="26"/>
      <c r="B25" s="51" t="s">
        <v>11</v>
      </c>
      <c r="C25" s="32"/>
      <c r="D25" s="33"/>
      <c r="E25" s="30"/>
      <c r="F25" s="35"/>
      <c r="G25" s="27"/>
      <c r="H25" s="92"/>
      <c r="I25" s="72"/>
      <c r="J25" s="71"/>
      <c r="K25" s="73"/>
      <c r="Q25" s="88"/>
    </row>
    <row r="26" spans="1:17" ht="12.75">
      <c r="A26" s="26"/>
      <c r="B26" s="103" t="s">
        <v>51</v>
      </c>
      <c r="C26" s="104"/>
      <c r="D26" s="104"/>
      <c r="E26" s="105"/>
      <c r="F26" s="106" t="s">
        <v>0</v>
      </c>
      <c r="G26" s="107"/>
      <c r="H26" s="3"/>
      <c r="I26" s="108"/>
      <c r="J26" s="71"/>
      <c r="K26" s="73"/>
      <c r="Q26" s="88"/>
    </row>
    <row r="27" spans="1:17" ht="12.75">
      <c r="A27" s="26"/>
      <c r="B27" s="109"/>
      <c r="C27" s="104"/>
      <c r="D27" s="104"/>
      <c r="E27" s="105"/>
      <c r="F27" s="106"/>
      <c r="G27" s="107"/>
      <c r="H27" s="3"/>
      <c r="I27" s="108"/>
      <c r="J27" s="71"/>
      <c r="K27" s="73"/>
      <c r="Q27" s="88"/>
    </row>
    <row r="28" spans="1:17" ht="12.75">
      <c r="A28" s="26"/>
      <c r="B28" s="110" t="s">
        <v>89</v>
      </c>
      <c r="C28" s="104"/>
      <c r="D28" s="105"/>
      <c r="E28" s="105"/>
      <c r="F28" s="105"/>
      <c r="G28" s="104"/>
      <c r="H28" s="111" t="s">
        <v>49</v>
      </c>
      <c r="I28" s="108"/>
      <c r="J28" s="71"/>
      <c r="K28" s="73"/>
      <c r="Q28" s="88"/>
    </row>
    <row r="29" spans="1:17" ht="12.75">
      <c r="A29" s="26"/>
      <c r="B29" s="109" t="s">
        <v>38</v>
      </c>
      <c r="C29" s="104"/>
      <c r="D29" s="112"/>
      <c r="E29" s="3"/>
      <c r="F29" s="113"/>
      <c r="G29" s="107"/>
      <c r="H29" s="111" t="s">
        <v>37</v>
      </c>
      <c r="I29" s="108"/>
      <c r="J29" s="71"/>
      <c r="K29" s="73"/>
      <c r="Q29" s="88"/>
    </row>
    <row r="30" spans="1:17" ht="12.75">
      <c r="A30" s="26"/>
      <c r="B30" s="109" t="s">
        <v>39</v>
      </c>
      <c r="C30" s="104"/>
      <c r="D30" s="112"/>
      <c r="E30" s="3"/>
      <c r="F30" s="113"/>
      <c r="G30" s="104"/>
      <c r="H30" s="104"/>
      <c r="I30" s="108"/>
      <c r="J30" s="71"/>
      <c r="K30" s="73"/>
      <c r="Q30" s="88"/>
    </row>
    <row r="31" spans="1:17" ht="12.75">
      <c r="A31" s="26"/>
      <c r="B31" s="109" t="s">
        <v>40</v>
      </c>
      <c r="C31" s="150">
        <f>+D31/D19</f>
        <v>0.3095103674810101</v>
      </c>
      <c r="D31" s="93">
        <f>+F22*0.3</f>
        <v>18091.5</v>
      </c>
      <c r="E31" s="30" t="s">
        <v>3</v>
      </c>
      <c r="F31" s="114">
        <f>-SUM(D29:D31)</f>
        <v>-18091.5</v>
      </c>
      <c r="G31" s="115"/>
      <c r="H31" s="116" t="s">
        <v>41</v>
      </c>
      <c r="I31" s="117"/>
      <c r="J31" s="71"/>
      <c r="K31" s="73"/>
      <c r="Q31" s="88"/>
    </row>
    <row r="32" spans="1:17" ht="12.75">
      <c r="A32" s="26"/>
      <c r="B32" s="109"/>
      <c r="C32" s="109"/>
      <c r="D32" s="104"/>
      <c r="E32" s="91"/>
      <c r="F32" s="118"/>
      <c r="G32" s="115"/>
      <c r="H32" s="116"/>
      <c r="I32" s="117"/>
      <c r="J32" s="71"/>
      <c r="K32" s="73"/>
      <c r="Q32" s="88"/>
    </row>
    <row r="33" spans="1:17" ht="12.75">
      <c r="A33" s="119" t="s">
        <v>0</v>
      </c>
      <c r="B33" s="110" t="s">
        <v>58</v>
      </c>
      <c r="C33" s="104"/>
      <c r="D33" s="104"/>
      <c r="E33" s="30" t="s">
        <v>4</v>
      </c>
      <c r="F33" s="120">
        <v>0</v>
      </c>
      <c r="G33" s="104"/>
      <c r="H33" s="121" t="s">
        <v>42</v>
      </c>
      <c r="I33" s="117"/>
      <c r="J33" s="104"/>
      <c r="K33" s="122"/>
      <c r="N33" s="80"/>
      <c r="O33" s="80"/>
      <c r="P33" s="80"/>
      <c r="Q33" s="88"/>
    </row>
    <row r="34" spans="1:17" s="80" customFormat="1" ht="12.75">
      <c r="A34" s="119"/>
      <c r="B34" s="109"/>
      <c r="C34" s="104"/>
      <c r="D34" s="104"/>
      <c r="E34" s="105"/>
      <c r="F34" s="94"/>
      <c r="G34" s="115"/>
      <c r="H34" s="121" t="s">
        <v>43</v>
      </c>
      <c r="I34" s="117"/>
      <c r="J34" s="104"/>
      <c r="K34" s="122"/>
      <c r="Q34" s="88"/>
    </row>
    <row r="35" spans="1:11" s="80" customFormat="1" ht="12.75">
      <c r="A35" s="119" t="s">
        <v>0</v>
      </c>
      <c r="B35" s="123" t="s">
        <v>72</v>
      </c>
      <c r="C35" s="104"/>
      <c r="D35" s="104"/>
      <c r="E35" s="105"/>
      <c r="F35" s="106">
        <f>F22+F31+F33</f>
        <v>42213.5</v>
      </c>
      <c r="G35" s="104"/>
      <c r="H35" s="134" t="s">
        <v>44</v>
      </c>
      <c r="I35" s="104"/>
      <c r="J35" s="104"/>
      <c r="K35" s="122"/>
    </row>
    <row r="36" spans="1:11" s="80" customFormat="1" ht="12.75">
      <c r="A36" s="124"/>
      <c r="B36" s="104"/>
      <c r="C36" s="104"/>
      <c r="D36" s="104"/>
      <c r="E36" s="105"/>
      <c r="F36" s="105"/>
      <c r="G36" s="104"/>
      <c r="H36" s="121"/>
      <c r="I36" s="104"/>
      <c r="J36" s="104"/>
      <c r="K36" s="122"/>
    </row>
    <row r="37" spans="1:11" s="80" customFormat="1" ht="12.75">
      <c r="A37" s="124"/>
      <c r="B37" s="125" t="s">
        <v>100</v>
      </c>
      <c r="C37" s="104"/>
      <c r="D37" s="151">
        <v>0</v>
      </c>
      <c r="E37" s="133" t="s">
        <v>50</v>
      </c>
      <c r="F37" s="95">
        <f>IF(D37&gt;0,(-D37*F35),-IF(F35&gt;180000,54547+0.45*(F35-180000),IF(F35&gt;80000,17547+0.37*(F35-80000),IF(F35&gt;37000,3572+0.325*(F35-37000),IF(F35&gt;18200,0.19*(F35-18200),0)))))-F35*0</f>
        <v>-5266.3875</v>
      </c>
      <c r="G37" s="104"/>
      <c r="H37" s="121" t="s">
        <v>45</v>
      </c>
      <c r="I37" s="104"/>
      <c r="J37" s="104"/>
      <c r="K37" s="122"/>
    </row>
    <row r="38" spans="1:11" s="80" customFormat="1" ht="12.75">
      <c r="A38" s="124"/>
      <c r="B38" s="126" t="s">
        <v>46</v>
      </c>
      <c r="C38" s="104"/>
      <c r="D38" s="104"/>
      <c r="E38" s="91" t="s">
        <v>0</v>
      </c>
      <c r="F38" s="91" t="s">
        <v>0</v>
      </c>
      <c r="G38" s="104"/>
      <c r="H38" s="121"/>
      <c r="I38" s="104"/>
      <c r="J38" s="104"/>
      <c r="K38" s="122"/>
    </row>
    <row r="39" spans="1:11" s="80" customFormat="1" ht="12.75">
      <c r="A39" s="124"/>
      <c r="B39" s="104"/>
      <c r="C39" s="104"/>
      <c r="D39" s="104"/>
      <c r="E39" s="105"/>
      <c r="F39" s="105"/>
      <c r="G39" s="104"/>
      <c r="H39" s="121"/>
      <c r="I39" s="104"/>
      <c r="J39" s="104"/>
      <c r="K39" s="122"/>
    </row>
    <row r="40" spans="1:11" s="80" customFormat="1" ht="15">
      <c r="A40" s="127" t="s">
        <v>0</v>
      </c>
      <c r="B40" s="128" t="s">
        <v>47</v>
      </c>
      <c r="C40" s="129"/>
      <c r="D40" s="129"/>
      <c r="E40" s="130" t="s">
        <v>55</v>
      </c>
      <c r="F40" s="96">
        <f>SUM(F35:F39)</f>
        <v>36947.1125</v>
      </c>
      <c r="G40" s="104"/>
      <c r="H40" s="121" t="s">
        <v>48</v>
      </c>
      <c r="I40" s="104"/>
      <c r="J40" s="104"/>
      <c r="K40" s="122"/>
    </row>
    <row r="41" spans="1:16" s="80" customFormat="1" ht="12.75">
      <c r="A41" s="26"/>
      <c r="B41" s="109"/>
      <c r="C41" s="109"/>
      <c r="D41" s="104"/>
      <c r="E41" s="91"/>
      <c r="F41" s="118"/>
      <c r="G41" s="115"/>
      <c r="H41" s="131"/>
      <c r="I41" s="117"/>
      <c r="J41" s="71"/>
      <c r="K41" s="73"/>
      <c r="N41" s="84"/>
      <c r="O41" s="83"/>
      <c r="P41" s="83"/>
    </row>
    <row r="42" spans="1:17" ht="18">
      <c r="A42" s="26"/>
      <c r="B42" s="51" t="s">
        <v>20</v>
      </c>
      <c r="C42" s="3"/>
      <c r="D42" s="3"/>
      <c r="E42" s="3"/>
      <c r="F42" s="3"/>
      <c r="G42" s="27"/>
      <c r="H42" s="71" t="s">
        <v>0</v>
      </c>
      <c r="I42" s="71"/>
      <c r="J42" s="71"/>
      <c r="K42" s="73"/>
      <c r="Q42" s="80"/>
    </row>
    <row r="43" spans="1:17" ht="12.75">
      <c r="A43" s="26"/>
      <c r="B43" s="34" t="s">
        <v>34</v>
      </c>
      <c r="C43" s="3"/>
      <c r="D43" s="77">
        <f>INDEX($P$9:$P$22,$O$23)</f>
        <v>9937</v>
      </c>
      <c r="F43" s="3"/>
      <c r="G43" s="27"/>
      <c r="H43" s="71" t="s">
        <v>65</v>
      </c>
      <c r="I43" s="71"/>
      <c r="J43" s="71"/>
      <c r="K43" s="73"/>
      <c r="Q43" s="88"/>
    </row>
    <row r="44" spans="1:17" ht="18">
      <c r="A44" s="26"/>
      <c r="B44" s="34" t="s">
        <v>29</v>
      </c>
      <c r="C44" s="3"/>
      <c r="D44" s="66">
        <v>0</v>
      </c>
      <c r="E44" s="148" t="s">
        <v>56</v>
      </c>
      <c r="F44" s="78">
        <f>SUM(D43:D44)</f>
        <v>9937</v>
      </c>
      <c r="G44" s="3"/>
      <c r="H44" s="71" t="s">
        <v>22</v>
      </c>
      <c r="I44" s="72"/>
      <c r="J44" s="71"/>
      <c r="K44" s="73"/>
      <c r="Q44" s="88"/>
    </row>
    <row r="45" spans="1:17" ht="12.75">
      <c r="A45" s="26"/>
      <c r="B45" s="3"/>
      <c r="C45" s="3"/>
      <c r="D45" s="19"/>
      <c r="E45" s="19"/>
      <c r="F45" s="57"/>
      <c r="G45" s="3"/>
      <c r="H45" s="71"/>
      <c r="I45" s="72"/>
      <c r="J45" s="71"/>
      <c r="K45" s="73"/>
      <c r="Q45" s="88"/>
    </row>
    <row r="46" spans="1:17" ht="18">
      <c r="A46" s="37"/>
      <c r="B46" s="51" t="s">
        <v>24</v>
      </c>
      <c r="C46" s="3"/>
      <c r="D46" s="3"/>
      <c r="E46" s="3"/>
      <c r="F46" s="3"/>
      <c r="G46" s="3"/>
      <c r="H46" s="71"/>
      <c r="I46" s="71"/>
      <c r="J46" s="71"/>
      <c r="K46" s="73"/>
      <c r="Q46" s="88"/>
    </row>
    <row r="47" spans="1:17" ht="12.75">
      <c r="A47" s="36"/>
      <c r="B47" s="39" t="s">
        <v>52</v>
      </c>
      <c r="C47" s="3"/>
      <c r="D47" s="19"/>
      <c r="E47" s="19"/>
      <c r="F47" s="58"/>
      <c r="G47" s="3"/>
      <c r="H47" s="74" t="s">
        <v>0</v>
      </c>
      <c r="I47" s="71"/>
      <c r="J47" s="71"/>
      <c r="K47" s="73"/>
      <c r="N47" s="83"/>
      <c r="Q47" s="88"/>
    </row>
    <row r="48" spans="1:17" ht="12.75">
      <c r="A48" s="36"/>
      <c r="B48" s="27" t="s">
        <v>7</v>
      </c>
      <c r="C48" s="3"/>
      <c r="D48" s="47">
        <v>7457</v>
      </c>
      <c r="E48" s="19"/>
      <c r="F48" s="58"/>
      <c r="G48" s="3"/>
      <c r="H48" s="71" t="s">
        <v>68</v>
      </c>
      <c r="I48" s="71"/>
      <c r="J48" s="71"/>
      <c r="K48" s="73"/>
      <c r="N48" s="83"/>
      <c r="Q48" s="88"/>
    </row>
    <row r="49" spans="1:17" ht="15">
      <c r="A49" s="16"/>
      <c r="B49" s="27" t="s">
        <v>8</v>
      </c>
      <c r="C49" s="3"/>
      <c r="D49" s="48">
        <v>3029</v>
      </c>
      <c r="E49" s="148" t="s">
        <v>57</v>
      </c>
      <c r="F49" s="100">
        <f>SUM(D48:D49)</f>
        <v>10486</v>
      </c>
      <c r="G49" s="3"/>
      <c r="H49" s="71" t="s">
        <v>23</v>
      </c>
      <c r="I49" s="71"/>
      <c r="J49" s="71"/>
      <c r="K49" s="73"/>
      <c r="N49" s="83"/>
      <c r="Q49" s="88"/>
    </row>
    <row r="50" spans="1:17" ht="12.75">
      <c r="A50" s="26"/>
      <c r="B50" s="27"/>
      <c r="C50" s="6" t="s">
        <v>0</v>
      </c>
      <c r="D50" s="19"/>
      <c r="E50" s="19"/>
      <c r="F50" s="58"/>
      <c r="G50" s="3"/>
      <c r="H50" s="71"/>
      <c r="I50" s="71"/>
      <c r="J50" s="71"/>
      <c r="K50" s="73"/>
      <c r="Q50" s="88"/>
    </row>
    <row r="51" spans="1:17" ht="15">
      <c r="A51" s="26"/>
      <c r="B51" s="27" t="s">
        <v>53</v>
      </c>
      <c r="C51" s="3"/>
      <c r="D51" s="30" t="s">
        <v>0</v>
      </c>
      <c r="E51" s="148" t="s">
        <v>71</v>
      </c>
      <c r="F51" s="97">
        <v>0</v>
      </c>
      <c r="G51" s="3"/>
      <c r="H51" s="71" t="s">
        <v>69</v>
      </c>
      <c r="I51" s="71"/>
      <c r="J51" s="71"/>
      <c r="K51" s="73"/>
      <c r="N51" s="83"/>
      <c r="Q51" s="88"/>
    </row>
    <row r="52" spans="1:14" ht="12.75">
      <c r="A52" s="26"/>
      <c r="B52" s="27" t="s">
        <v>0</v>
      </c>
      <c r="C52" s="3"/>
      <c r="D52" s="29" t="s">
        <v>0</v>
      </c>
      <c r="E52" s="19"/>
      <c r="F52" s="58"/>
      <c r="G52" s="3"/>
      <c r="H52" s="71" t="s">
        <v>54</v>
      </c>
      <c r="I52" s="71"/>
      <c r="J52" s="71"/>
      <c r="K52" s="73"/>
      <c r="N52" s="83"/>
    </row>
    <row r="53" spans="1:16" ht="15.75">
      <c r="A53" s="98" t="s">
        <v>0</v>
      </c>
      <c r="B53" s="99" t="s">
        <v>86</v>
      </c>
      <c r="C53" s="40"/>
      <c r="D53" s="41"/>
      <c r="E53" s="42" t="s">
        <v>0</v>
      </c>
      <c r="F53" s="89">
        <f>F22+F44+F49+F51</f>
        <v>80728</v>
      </c>
      <c r="G53" s="3"/>
      <c r="H53" s="27"/>
      <c r="I53" s="23"/>
      <c r="J53" s="23"/>
      <c r="K53" s="24"/>
      <c r="O53" s="88"/>
      <c r="P53" s="88"/>
    </row>
    <row r="54" spans="1:16" ht="13.5" thickBot="1">
      <c r="A54" s="43"/>
      <c r="B54" s="44" t="s">
        <v>0</v>
      </c>
      <c r="C54" s="64"/>
      <c r="D54" s="45"/>
      <c r="E54" s="45"/>
      <c r="F54" s="59"/>
      <c r="G54" s="44"/>
      <c r="H54" s="44"/>
      <c r="I54" s="44"/>
      <c r="J54" s="44"/>
      <c r="K54" s="46"/>
      <c r="O54" s="88"/>
      <c r="P54" s="88"/>
    </row>
    <row r="55" spans="3:16" ht="12.75">
      <c r="C55" s="13"/>
      <c r="D55" s="49"/>
      <c r="E55" s="49"/>
      <c r="F55" s="54" t="s">
        <v>0</v>
      </c>
      <c r="G55" s="49"/>
      <c r="H55" s="49"/>
      <c r="I55" s="49"/>
      <c r="O55" s="88"/>
      <c r="P55" s="88"/>
    </row>
    <row r="56" spans="1:2" ht="13.5" thickBot="1">
      <c r="A56" s="11"/>
      <c r="B56" s="44"/>
    </row>
    <row r="57" spans="1:16" ht="12.75">
      <c r="A57" s="12"/>
      <c r="B57" s="13"/>
      <c r="C57" s="13"/>
      <c r="D57" s="14"/>
      <c r="E57" s="14"/>
      <c r="F57" s="54" t="s">
        <v>0</v>
      </c>
      <c r="G57" s="13"/>
      <c r="H57" s="13"/>
      <c r="I57" s="15"/>
      <c r="J57" s="13"/>
      <c r="K57" s="5"/>
      <c r="N57" s="85" t="s">
        <v>63</v>
      </c>
      <c r="O57" s="86" t="s">
        <v>17</v>
      </c>
      <c r="P57" s="86" t="s">
        <v>18</v>
      </c>
    </row>
    <row r="58" spans="1:16" ht="12.75">
      <c r="A58" s="16"/>
      <c r="B58" s="27" t="s">
        <v>9</v>
      </c>
      <c r="C58" s="3"/>
      <c r="D58" s="19"/>
      <c r="E58" s="19"/>
      <c r="F58" s="55"/>
      <c r="G58" s="3"/>
      <c r="H58" s="3"/>
      <c r="I58" s="50"/>
      <c r="J58" s="3"/>
      <c r="K58" s="4"/>
      <c r="N58" s="87" t="s">
        <v>64</v>
      </c>
      <c r="O58" s="88">
        <v>58452</v>
      </c>
      <c r="P58" s="88">
        <v>9937</v>
      </c>
    </row>
    <row r="59" spans="1:16" ht="18.75">
      <c r="A59" s="16"/>
      <c r="B59" s="149" t="s">
        <v>98</v>
      </c>
      <c r="C59" s="79" t="s">
        <v>62</v>
      </c>
      <c r="D59" s="3"/>
      <c r="E59" s="3"/>
      <c r="F59" s="33"/>
      <c r="G59" s="20"/>
      <c r="H59" s="75"/>
      <c r="I59" s="22"/>
      <c r="J59" s="23"/>
      <c r="K59" s="24"/>
      <c r="N59" s="87" t="s">
        <v>90</v>
      </c>
      <c r="O59" s="88">
        <v>49684</v>
      </c>
      <c r="P59" s="88">
        <v>8943</v>
      </c>
    </row>
    <row r="60" spans="1:16" ht="18">
      <c r="A60" s="16"/>
      <c r="B60" s="17"/>
      <c r="C60" s="79"/>
      <c r="D60" s="3"/>
      <c r="E60" s="3"/>
      <c r="F60" s="33"/>
      <c r="G60" s="20"/>
      <c r="H60" s="75"/>
      <c r="I60" s="22"/>
      <c r="J60" s="23"/>
      <c r="K60" s="24"/>
      <c r="N60" s="87" t="s">
        <v>91</v>
      </c>
      <c r="O60" s="88">
        <v>52607</v>
      </c>
      <c r="P60" s="88">
        <v>8943</v>
      </c>
    </row>
    <row r="61" spans="1:16" ht="15">
      <c r="A61" s="16"/>
      <c r="B61" s="38" t="s">
        <v>61</v>
      </c>
      <c r="C61" s="79"/>
      <c r="D61" s="101">
        <v>41275</v>
      </c>
      <c r="E61" s="102" t="s">
        <v>33</v>
      </c>
      <c r="F61" s="101">
        <v>41639</v>
      </c>
      <c r="G61" s="20"/>
      <c r="H61" s="90"/>
      <c r="I61" s="22"/>
      <c r="J61" s="23"/>
      <c r="K61" s="24"/>
      <c r="N61" s="87" t="s">
        <v>93</v>
      </c>
      <c r="O61" s="88">
        <v>55530</v>
      </c>
      <c r="P61" s="88">
        <v>8943</v>
      </c>
    </row>
    <row r="62" spans="1:16" ht="18">
      <c r="A62" s="16"/>
      <c r="B62" s="17"/>
      <c r="C62" s="3"/>
      <c r="D62" s="3"/>
      <c r="E62" s="3"/>
      <c r="F62" s="33"/>
      <c r="G62" s="20"/>
      <c r="H62" s="90"/>
      <c r="I62" s="22"/>
      <c r="J62" s="23"/>
      <c r="K62" s="24"/>
      <c r="N62" s="87" t="s">
        <v>92</v>
      </c>
      <c r="O62" s="88">
        <v>55530</v>
      </c>
      <c r="P62" s="88">
        <v>9937</v>
      </c>
    </row>
    <row r="63" spans="1:16" ht="12.75">
      <c r="A63" s="16"/>
      <c r="B63" s="34" t="s">
        <v>60</v>
      </c>
      <c r="C63" s="3"/>
      <c r="D63" s="3"/>
      <c r="E63" s="3"/>
      <c r="F63" s="33"/>
      <c r="G63" s="20"/>
      <c r="H63" s="34"/>
      <c r="I63" s="22"/>
      <c r="J63" s="23"/>
      <c r="K63" s="24"/>
      <c r="N63" s="87" t="s">
        <v>12</v>
      </c>
      <c r="O63" s="88">
        <v>37994</v>
      </c>
      <c r="P63" s="88">
        <v>7453</v>
      </c>
    </row>
    <row r="64" spans="1:16" ht="12.75">
      <c r="A64" s="16"/>
      <c r="B64" s="27"/>
      <c r="C64" s="63"/>
      <c r="D64" s="3"/>
      <c r="E64" s="3"/>
      <c r="F64" s="33"/>
      <c r="G64" s="20"/>
      <c r="H64" s="62"/>
      <c r="I64" s="22"/>
      <c r="J64" s="23"/>
      <c r="K64" s="24"/>
      <c r="N64" s="87" t="s">
        <v>13</v>
      </c>
      <c r="O64" s="88">
        <v>43839</v>
      </c>
      <c r="P64" s="88">
        <v>7453</v>
      </c>
    </row>
    <row r="65" spans="1:16" ht="12.75">
      <c r="A65" s="16"/>
      <c r="B65" s="3"/>
      <c r="C65" s="25" t="s">
        <v>0</v>
      </c>
      <c r="D65" s="3"/>
      <c r="E65" s="3"/>
      <c r="F65" s="3"/>
      <c r="G65" s="3"/>
      <c r="H65" s="23"/>
      <c r="I65" s="23"/>
      <c r="J65" s="23"/>
      <c r="K65" s="24"/>
      <c r="N65" s="87" t="s">
        <v>14</v>
      </c>
      <c r="O65" s="88">
        <v>49684</v>
      </c>
      <c r="P65" s="88">
        <v>8446</v>
      </c>
    </row>
    <row r="66" spans="1:16" ht="15">
      <c r="A66" s="16"/>
      <c r="B66" s="3"/>
      <c r="C66" s="25"/>
      <c r="D66" s="18" t="s">
        <v>5</v>
      </c>
      <c r="E66" s="19"/>
      <c r="F66" s="56" t="s">
        <v>5</v>
      </c>
      <c r="G66" s="3"/>
      <c r="H66" s="21" t="s">
        <v>6</v>
      </c>
      <c r="I66" s="23"/>
      <c r="J66" s="23"/>
      <c r="K66" s="24"/>
      <c r="N66" s="87" t="s">
        <v>94</v>
      </c>
      <c r="O66" s="88">
        <v>49684</v>
      </c>
      <c r="P66" s="88">
        <v>8943</v>
      </c>
    </row>
    <row r="67" spans="1:16" ht="18">
      <c r="A67" s="26"/>
      <c r="B67" s="51" t="s">
        <v>10</v>
      </c>
      <c r="C67" s="28" t="s">
        <v>0</v>
      </c>
      <c r="D67" s="3"/>
      <c r="E67" s="3"/>
      <c r="F67" s="3"/>
      <c r="G67" s="27"/>
      <c r="H67" s="23" t="s">
        <v>0</v>
      </c>
      <c r="I67" s="31"/>
      <c r="J67" s="23"/>
      <c r="K67" s="24"/>
      <c r="N67" s="87" t="s">
        <v>95</v>
      </c>
      <c r="O67" s="88">
        <v>52607</v>
      </c>
      <c r="P67" s="88">
        <v>8943</v>
      </c>
    </row>
    <row r="68" spans="1:16" ht="12.75">
      <c r="A68" s="26"/>
      <c r="B68" s="75" t="s">
        <v>21</v>
      </c>
      <c r="C68" s="32"/>
      <c r="D68" s="76">
        <f>INDEX(O58:O71,O72)</f>
        <v>58452</v>
      </c>
      <c r="E68" s="30" t="s">
        <v>2</v>
      </c>
      <c r="F68" s="3"/>
      <c r="G68" s="27"/>
      <c r="H68" s="71" t="s">
        <v>31</v>
      </c>
      <c r="I68" s="72"/>
      <c r="J68" s="71"/>
      <c r="K68" s="73"/>
      <c r="N68" s="87" t="s">
        <v>96</v>
      </c>
      <c r="O68" s="88">
        <v>55530</v>
      </c>
      <c r="P68" s="88">
        <v>8943</v>
      </c>
    </row>
    <row r="69" spans="1:17" ht="12.75">
      <c r="A69" s="26"/>
      <c r="B69" s="34"/>
      <c r="C69" s="32"/>
      <c r="D69" s="29"/>
      <c r="E69" s="30"/>
      <c r="F69" s="35"/>
      <c r="G69" s="27"/>
      <c r="H69" s="71"/>
      <c r="I69" s="72"/>
      <c r="J69" s="71"/>
      <c r="K69" s="73"/>
      <c r="N69" s="87" t="s">
        <v>97</v>
      </c>
      <c r="O69" s="88">
        <v>55530</v>
      </c>
      <c r="P69" s="88">
        <v>9937</v>
      </c>
      <c r="Q69" s="84" t="s">
        <v>0</v>
      </c>
    </row>
    <row r="70" spans="1:17" ht="18">
      <c r="A70" s="26"/>
      <c r="B70" s="34" t="s">
        <v>30</v>
      </c>
      <c r="C70" s="32"/>
      <c r="D70" s="65">
        <v>1853</v>
      </c>
      <c r="E70" s="30"/>
      <c r="F70" s="58"/>
      <c r="G70" s="27"/>
      <c r="H70" s="71" t="s">
        <v>0</v>
      </c>
      <c r="I70" s="72"/>
      <c r="J70" s="71"/>
      <c r="K70" s="73"/>
      <c r="N70" s="87" t="s">
        <v>15</v>
      </c>
      <c r="O70" s="88">
        <v>7307</v>
      </c>
      <c r="P70" s="88">
        <f>O70*0.09</f>
        <v>657.63</v>
      </c>
      <c r="Q70" s="88" t="s">
        <v>0</v>
      </c>
    </row>
    <row r="71" spans="1:17" ht="18">
      <c r="A71" s="26"/>
      <c r="B71" s="34" t="s">
        <v>25</v>
      </c>
      <c r="C71" s="32"/>
      <c r="D71" s="66"/>
      <c r="E71" s="148" t="s">
        <v>1</v>
      </c>
      <c r="F71" s="76">
        <f>SUM(D68:D71)</f>
        <v>60305</v>
      </c>
      <c r="G71" s="27"/>
      <c r="H71" s="71" t="s">
        <v>81</v>
      </c>
      <c r="I71" s="72"/>
      <c r="J71" s="71"/>
      <c r="K71" s="73"/>
      <c r="N71" s="87" t="s">
        <v>16</v>
      </c>
      <c r="O71" s="88">
        <v>5845</v>
      </c>
      <c r="P71" s="88">
        <f>O71*0.09</f>
        <v>526.05</v>
      </c>
      <c r="Q71" s="88"/>
    </row>
    <row r="72" spans="1:17" ht="12.75">
      <c r="A72" s="26"/>
      <c r="B72" s="70" t="s">
        <v>27</v>
      </c>
      <c r="C72" s="32"/>
      <c r="D72" s="33"/>
      <c r="E72" s="30"/>
      <c r="F72" s="3"/>
      <c r="G72" s="27"/>
      <c r="H72" s="92" t="s">
        <v>0</v>
      </c>
      <c r="I72" s="72"/>
      <c r="J72" s="71"/>
      <c r="K72" s="73"/>
      <c r="N72" s="88" t="s">
        <v>0</v>
      </c>
      <c r="O72" s="83">
        <v>1</v>
      </c>
      <c r="P72" s="83">
        <v>9</v>
      </c>
      <c r="Q72" s="88"/>
    </row>
    <row r="73" spans="1:17" ht="12.75">
      <c r="A73" s="26"/>
      <c r="B73" s="70"/>
      <c r="C73" s="32"/>
      <c r="D73" s="33"/>
      <c r="E73" s="30"/>
      <c r="F73" s="35"/>
      <c r="G73" s="27"/>
      <c r="H73" s="92"/>
      <c r="I73" s="72"/>
      <c r="J73" s="71"/>
      <c r="K73" s="73"/>
      <c r="Q73" s="88"/>
    </row>
    <row r="74" spans="1:17" ht="18">
      <c r="A74" s="26"/>
      <c r="B74" s="51" t="s">
        <v>11</v>
      </c>
      <c r="C74" s="32"/>
      <c r="D74" s="33"/>
      <c r="E74" s="30"/>
      <c r="F74" s="35"/>
      <c r="G74" s="27"/>
      <c r="H74" s="92"/>
      <c r="I74" s="72"/>
      <c r="J74" s="71"/>
      <c r="K74" s="73"/>
      <c r="Q74" s="88"/>
    </row>
    <row r="75" spans="1:17" ht="12.75">
      <c r="A75" s="26"/>
      <c r="B75" s="103" t="s">
        <v>51</v>
      </c>
      <c r="C75" s="104"/>
      <c r="D75" s="104"/>
      <c r="E75" s="105"/>
      <c r="F75" s="106" t="s">
        <v>0</v>
      </c>
      <c r="G75" s="107"/>
      <c r="H75" s="3"/>
      <c r="I75" s="108"/>
      <c r="J75" s="71"/>
      <c r="K75" s="73"/>
      <c r="Q75" s="88"/>
    </row>
    <row r="76" spans="1:17" ht="12.75">
      <c r="A76" s="26"/>
      <c r="B76" s="109"/>
      <c r="C76" s="104"/>
      <c r="D76" s="104"/>
      <c r="E76" s="105"/>
      <c r="F76" s="106"/>
      <c r="G76" s="107"/>
      <c r="H76" s="3"/>
      <c r="I76" s="108"/>
      <c r="J76" s="71"/>
      <c r="K76" s="73"/>
      <c r="Q76" s="88"/>
    </row>
    <row r="77" spans="1:17" ht="12.75">
      <c r="A77" s="26"/>
      <c r="B77" s="110" t="s">
        <v>89</v>
      </c>
      <c r="C77" s="104"/>
      <c r="D77" s="105"/>
      <c r="E77" s="105"/>
      <c r="F77" s="105"/>
      <c r="G77" s="104"/>
      <c r="H77" s="111" t="s">
        <v>49</v>
      </c>
      <c r="I77" s="108"/>
      <c r="J77" s="71"/>
      <c r="K77" s="73"/>
      <c r="Q77" s="88"/>
    </row>
    <row r="78" spans="1:17" ht="12.75">
      <c r="A78" s="26"/>
      <c r="B78" s="109"/>
      <c r="C78" s="104"/>
      <c r="D78" s="91"/>
      <c r="E78" s="3"/>
      <c r="F78" s="113"/>
      <c r="G78" s="107"/>
      <c r="H78" s="111" t="s">
        <v>37</v>
      </c>
      <c r="I78" s="108"/>
      <c r="J78" s="71"/>
      <c r="K78" s="73"/>
      <c r="O78" s="83" t="s">
        <v>0</v>
      </c>
      <c r="Q78" s="88"/>
    </row>
    <row r="79" spans="1:17" ht="12.75">
      <c r="A79" s="26"/>
      <c r="B79" s="109" t="s">
        <v>39</v>
      </c>
      <c r="C79" s="104"/>
      <c r="D79" s="112"/>
      <c r="E79" s="3"/>
      <c r="F79" s="113"/>
      <c r="G79" s="104"/>
      <c r="H79" s="104"/>
      <c r="I79" s="108"/>
      <c r="J79" s="71"/>
      <c r="K79" s="73"/>
      <c r="Q79" s="88"/>
    </row>
    <row r="80" spans="1:17" ht="12.75">
      <c r="A80" s="26"/>
      <c r="B80" s="109" t="s">
        <v>70</v>
      </c>
      <c r="C80" s="150">
        <f>+D80/D68</f>
        <v>0.2560562512831041</v>
      </c>
      <c r="D80" s="93">
        <v>14967</v>
      </c>
      <c r="E80" s="30" t="s">
        <v>3</v>
      </c>
      <c r="F80" s="114">
        <f>-SUM(D78:D80)</f>
        <v>-14967</v>
      </c>
      <c r="G80" s="115"/>
      <c r="H80" s="116" t="s">
        <v>41</v>
      </c>
      <c r="I80" s="117"/>
      <c r="J80" s="71"/>
      <c r="K80" s="73"/>
      <c r="Q80" s="88"/>
    </row>
    <row r="81" spans="1:17" ht="12.75">
      <c r="A81" s="26"/>
      <c r="B81" s="109"/>
      <c r="C81" s="109"/>
      <c r="D81" s="104"/>
      <c r="E81" s="91"/>
      <c r="F81" s="118"/>
      <c r="G81" s="115"/>
      <c r="H81" s="116"/>
      <c r="I81" s="117"/>
      <c r="J81" s="71"/>
      <c r="K81" s="73"/>
      <c r="N81" s="80"/>
      <c r="O81" s="80"/>
      <c r="P81" s="80"/>
      <c r="Q81" s="88"/>
    </row>
    <row r="82" spans="1:17" ht="12.75">
      <c r="A82" s="119" t="s">
        <v>0</v>
      </c>
      <c r="B82" s="110" t="s">
        <v>59</v>
      </c>
      <c r="C82" s="104"/>
      <c r="D82" s="93">
        <v>6000</v>
      </c>
      <c r="E82" s="30" t="s">
        <v>4</v>
      </c>
      <c r="F82" s="114">
        <f>-D82</f>
        <v>-6000</v>
      </c>
      <c r="G82" s="104"/>
      <c r="H82" s="121" t="s">
        <v>42</v>
      </c>
      <c r="I82" s="117"/>
      <c r="J82" s="104"/>
      <c r="K82" s="122"/>
      <c r="N82" s="80"/>
      <c r="O82" s="80"/>
      <c r="P82" s="80"/>
      <c r="Q82" s="88"/>
    </row>
    <row r="83" spans="1:11" s="80" customFormat="1" ht="12.75">
      <c r="A83" s="119"/>
      <c r="B83" s="109"/>
      <c r="C83" s="104"/>
      <c r="D83" s="104"/>
      <c r="E83" s="105"/>
      <c r="F83" s="94"/>
      <c r="G83" s="115"/>
      <c r="H83" s="121" t="s">
        <v>43</v>
      </c>
      <c r="I83" s="117"/>
      <c r="J83" s="104"/>
      <c r="K83" s="122"/>
    </row>
    <row r="84" spans="1:11" s="80" customFormat="1" ht="12.75">
      <c r="A84" s="119" t="s">
        <v>0</v>
      </c>
      <c r="B84" s="123" t="s">
        <v>72</v>
      </c>
      <c r="C84" s="104"/>
      <c r="D84" s="104"/>
      <c r="E84" s="105"/>
      <c r="F84" s="106">
        <f>F71+F80+F82</f>
        <v>39338</v>
      </c>
      <c r="G84" s="104"/>
      <c r="H84" s="134" t="s">
        <v>44</v>
      </c>
      <c r="I84" s="104"/>
      <c r="J84" s="104"/>
      <c r="K84" s="122"/>
    </row>
    <row r="85" spans="1:11" s="80" customFormat="1" ht="12.75">
      <c r="A85" s="124"/>
      <c r="B85" s="104"/>
      <c r="C85" s="104"/>
      <c r="D85" s="104"/>
      <c r="E85" s="105"/>
      <c r="F85" s="105"/>
      <c r="G85" s="104"/>
      <c r="H85" s="121"/>
      <c r="I85" s="104"/>
      <c r="J85" s="104"/>
      <c r="K85" s="122"/>
    </row>
    <row r="86" spans="1:11" s="80" customFormat="1" ht="12.75">
      <c r="A86" s="124"/>
      <c r="B86" s="125" t="s">
        <v>100</v>
      </c>
      <c r="C86" s="104"/>
      <c r="D86" s="151">
        <v>0</v>
      </c>
      <c r="E86" s="133" t="s">
        <v>50</v>
      </c>
      <c r="F86" s="95">
        <f>IF(D86&gt;0,(-D86*F84),-IF(F84&gt;180000,54547+0.45*(F84-180000),IF(F84&gt;80000,17547+0.325*(F84-80000),IF(F84&gt;37000,3572+0.325*(F84-37000),IF(F84&gt;18200,0.19*(F84-18200),0)))))-F84*0.015</f>
        <v>-4921.92</v>
      </c>
      <c r="G86" s="104"/>
      <c r="H86" s="121" t="s">
        <v>45</v>
      </c>
      <c r="I86" s="104"/>
      <c r="J86" s="104"/>
      <c r="K86" s="122"/>
    </row>
    <row r="87" spans="1:11" s="80" customFormat="1" ht="12.75">
      <c r="A87" s="124"/>
      <c r="B87" s="126" t="s">
        <v>46</v>
      </c>
      <c r="C87" s="104"/>
      <c r="D87" s="104"/>
      <c r="E87" s="91" t="s">
        <v>0</v>
      </c>
      <c r="F87" s="91" t="s">
        <v>0</v>
      </c>
      <c r="G87" s="104"/>
      <c r="H87" s="121"/>
      <c r="I87" s="104"/>
      <c r="J87" s="104"/>
      <c r="K87" s="122"/>
    </row>
    <row r="88" spans="1:11" s="80" customFormat="1" ht="12.75">
      <c r="A88" s="124"/>
      <c r="B88" s="104"/>
      <c r="C88" s="104"/>
      <c r="D88" s="104"/>
      <c r="E88" s="105"/>
      <c r="F88" s="105"/>
      <c r="G88" s="104"/>
      <c r="H88" s="121"/>
      <c r="I88" s="104"/>
      <c r="J88" s="104"/>
      <c r="K88" s="122"/>
    </row>
    <row r="89" spans="1:16" s="80" customFormat="1" ht="15">
      <c r="A89" s="127" t="s">
        <v>0</v>
      </c>
      <c r="B89" s="128" t="s">
        <v>47</v>
      </c>
      <c r="C89" s="129"/>
      <c r="D89" s="129" t="s">
        <v>0</v>
      </c>
      <c r="E89" s="130" t="s">
        <v>55</v>
      </c>
      <c r="F89" s="96">
        <f>SUM(F84:F88)</f>
        <v>34416.08</v>
      </c>
      <c r="G89" s="104"/>
      <c r="H89" s="121" t="s">
        <v>48</v>
      </c>
      <c r="I89" s="104"/>
      <c r="J89" s="104"/>
      <c r="K89" s="122"/>
      <c r="N89" s="84"/>
      <c r="O89" s="83"/>
      <c r="P89" s="83"/>
    </row>
    <row r="90" spans="1:16" s="80" customFormat="1" ht="12.75">
      <c r="A90" s="26"/>
      <c r="B90" s="109"/>
      <c r="C90" s="109"/>
      <c r="D90" s="104"/>
      <c r="E90" s="91"/>
      <c r="F90" s="118"/>
      <c r="G90" s="115"/>
      <c r="H90" s="131"/>
      <c r="I90" s="117"/>
      <c r="J90" s="71"/>
      <c r="K90" s="73"/>
      <c r="N90" s="84"/>
      <c r="O90" s="83"/>
      <c r="P90" s="83"/>
    </row>
    <row r="91" spans="1:17" ht="18">
      <c r="A91" s="26"/>
      <c r="B91" s="51" t="s">
        <v>20</v>
      </c>
      <c r="C91" s="3"/>
      <c r="D91" s="3"/>
      <c r="E91" s="3"/>
      <c r="F91" s="3"/>
      <c r="G91" s="27"/>
      <c r="H91" s="71" t="s">
        <v>0</v>
      </c>
      <c r="I91" s="71"/>
      <c r="J91" s="71"/>
      <c r="K91" s="73"/>
      <c r="Q91" s="88"/>
    </row>
    <row r="92" spans="1:17" ht="12.75">
      <c r="A92" s="26"/>
      <c r="B92" s="34" t="s">
        <v>34</v>
      </c>
      <c r="C92" s="3"/>
      <c r="D92" s="77">
        <f>INDEX($P$58:$P$71,$O$72)</f>
        <v>9937</v>
      </c>
      <c r="F92" s="3"/>
      <c r="G92" s="27"/>
      <c r="H92" s="71" t="s">
        <v>32</v>
      </c>
      <c r="I92" s="71"/>
      <c r="J92" s="71"/>
      <c r="K92" s="73"/>
      <c r="Q92" s="88"/>
    </row>
    <row r="93" spans="1:17" ht="18">
      <c r="A93" s="26"/>
      <c r="B93" s="34" t="s">
        <v>29</v>
      </c>
      <c r="C93" s="3"/>
      <c r="D93" s="66">
        <v>0</v>
      </c>
      <c r="E93" s="148" t="s">
        <v>56</v>
      </c>
      <c r="F93" s="78">
        <f>SUM(D92:D93)</f>
        <v>9937</v>
      </c>
      <c r="G93" s="3"/>
      <c r="H93" s="71" t="s">
        <v>22</v>
      </c>
      <c r="I93" s="72"/>
      <c r="J93" s="71"/>
      <c r="K93" s="73"/>
      <c r="Q93" s="88"/>
    </row>
    <row r="94" spans="1:17" ht="12.75">
      <c r="A94" s="26"/>
      <c r="B94" s="3"/>
      <c r="C94" s="3"/>
      <c r="D94" s="19"/>
      <c r="E94" s="19"/>
      <c r="F94" s="57"/>
      <c r="G94" s="3"/>
      <c r="H94" s="71"/>
      <c r="I94" s="72"/>
      <c r="J94" s="71"/>
      <c r="K94" s="73"/>
      <c r="Q94" s="88"/>
    </row>
    <row r="95" spans="1:17" ht="18">
      <c r="A95" s="37"/>
      <c r="B95" s="51" t="s">
        <v>24</v>
      </c>
      <c r="C95" s="3"/>
      <c r="D95" s="3"/>
      <c r="E95" s="3"/>
      <c r="F95" s="3"/>
      <c r="G95" s="3"/>
      <c r="H95" s="71"/>
      <c r="I95" s="71"/>
      <c r="J95" s="71"/>
      <c r="K95" s="73"/>
      <c r="N95" s="83"/>
      <c r="Q95" s="88"/>
    </row>
    <row r="96" spans="1:17" ht="12.75">
      <c r="A96" s="36"/>
      <c r="B96" s="39" t="s">
        <v>52</v>
      </c>
      <c r="C96" s="3"/>
      <c r="D96" s="19"/>
      <c r="E96" s="19"/>
      <c r="F96" s="58"/>
      <c r="G96" s="3"/>
      <c r="H96" s="74" t="s">
        <v>0</v>
      </c>
      <c r="I96" s="71"/>
      <c r="J96" s="71"/>
      <c r="K96" s="73"/>
      <c r="N96" s="83"/>
      <c r="Q96" s="88"/>
    </row>
    <row r="97" spans="1:17" ht="12.75">
      <c r="A97" s="36"/>
      <c r="B97" s="27" t="s">
        <v>7</v>
      </c>
      <c r="C97" s="3"/>
      <c r="D97" s="47">
        <v>7457</v>
      </c>
      <c r="E97" s="19"/>
      <c r="F97" s="58"/>
      <c r="G97" s="3"/>
      <c r="H97" s="71" t="s">
        <v>87</v>
      </c>
      <c r="I97" s="71"/>
      <c r="J97" s="71"/>
      <c r="K97" s="73"/>
      <c r="N97" s="83"/>
      <c r="Q97" s="88"/>
    </row>
    <row r="98" spans="1:17" ht="15">
      <c r="A98" s="16"/>
      <c r="B98" s="27" t="s">
        <v>8</v>
      </c>
      <c r="C98" s="3"/>
      <c r="D98" s="48">
        <v>3209</v>
      </c>
      <c r="E98" s="148" t="s">
        <v>57</v>
      </c>
      <c r="F98" s="100">
        <f>SUM(D97:D98)</f>
        <v>10666</v>
      </c>
      <c r="G98" s="3"/>
      <c r="H98" s="71" t="s">
        <v>23</v>
      </c>
      <c r="I98" s="71"/>
      <c r="J98" s="71"/>
      <c r="K98" s="73"/>
      <c r="Q98" s="88"/>
    </row>
    <row r="99" spans="1:17" ht="12.75">
      <c r="A99" s="26"/>
      <c r="B99" s="27"/>
      <c r="C99" s="6" t="s">
        <v>0</v>
      </c>
      <c r="D99" s="19"/>
      <c r="E99" s="19"/>
      <c r="F99" s="58"/>
      <c r="G99" s="3"/>
      <c r="H99" s="71"/>
      <c r="I99" s="71"/>
      <c r="J99" s="71"/>
      <c r="K99" s="73"/>
      <c r="N99" s="83"/>
      <c r="Q99" s="88"/>
    </row>
    <row r="100" spans="1:14" ht="15">
      <c r="A100" s="26"/>
      <c r="B100" s="27" t="s">
        <v>53</v>
      </c>
      <c r="C100" s="3"/>
      <c r="D100" s="147" t="s">
        <v>0</v>
      </c>
      <c r="E100" s="148" t="s">
        <v>71</v>
      </c>
      <c r="F100" s="146"/>
      <c r="G100" s="3"/>
      <c r="H100" s="71" t="s">
        <v>82</v>
      </c>
      <c r="I100" s="71"/>
      <c r="J100" s="71"/>
      <c r="K100" s="73"/>
      <c r="N100" s="83"/>
    </row>
    <row r="101" spans="1:14" ht="12.75">
      <c r="A101" s="26"/>
      <c r="B101" s="27" t="s">
        <v>0</v>
      </c>
      <c r="C101" s="3"/>
      <c r="D101" s="29" t="s">
        <v>0</v>
      </c>
      <c r="E101" s="19"/>
      <c r="F101" s="58"/>
      <c r="G101" s="3"/>
      <c r="H101" s="71" t="s">
        <v>54</v>
      </c>
      <c r="I101" s="71"/>
      <c r="J101" s="71"/>
      <c r="K101" s="73"/>
      <c r="N101" s="83"/>
    </row>
    <row r="102" spans="1:16" ht="12.75">
      <c r="A102" s="26"/>
      <c r="B102" s="27"/>
      <c r="C102" s="3"/>
      <c r="D102" s="29"/>
      <c r="E102" s="19"/>
      <c r="F102" s="58"/>
      <c r="G102" s="3"/>
      <c r="H102" s="71"/>
      <c r="I102" s="71"/>
      <c r="J102" s="71"/>
      <c r="K102" s="73"/>
      <c r="O102" s="88"/>
      <c r="P102" s="88"/>
    </row>
    <row r="103" spans="1:16" ht="16.5" thickBot="1">
      <c r="A103" s="98" t="s">
        <v>0</v>
      </c>
      <c r="B103" s="132"/>
      <c r="C103" s="132"/>
      <c r="D103" s="99" t="s">
        <v>86</v>
      </c>
      <c r="E103" s="42" t="s">
        <v>0</v>
      </c>
      <c r="F103" s="145">
        <f>F100+F98+F93+F71</f>
        <v>80908</v>
      </c>
      <c r="G103" s="3"/>
      <c r="H103" s="27"/>
      <c r="I103" s="23"/>
      <c r="J103" s="23"/>
      <c r="K103" s="24"/>
      <c r="O103" s="88"/>
      <c r="P103" s="88"/>
    </row>
    <row r="104" spans="1:11" ht="14.25" thickBot="1" thickTop="1">
      <c r="A104" s="43"/>
      <c r="B104" s="44" t="s">
        <v>0</v>
      </c>
      <c r="C104" s="64"/>
      <c r="D104" s="45"/>
      <c r="E104" s="45"/>
      <c r="F104" s="59"/>
      <c r="G104" s="44"/>
      <c r="H104" s="44"/>
      <c r="I104" s="44"/>
      <c r="J104" s="44"/>
      <c r="K104" s="46"/>
    </row>
    <row r="105" spans="1:11" ht="12.75">
      <c r="A105" s="16"/>
      <c r="B105" s="3" t="s">
        <v>0</v>
      </c>
      <c r="C105" s="25" t="s">
        <v>0</v>
      </c>
      <c r="D105" s="2"/>
      <c r="E105" s="2"/>
      <c r="F105" s="2"/>
      <c r="G105" s="3"/>
      <c r="H105" s="90" t="s">
        <v>0</v>
      </c>
      <c r="I105" s="23"/>
      <c r="J105" s="23"/>
      <c r="K105" s="24"/>
    </row>
    <row r="106" spans="2:11" ht="12.75">
      <c r="B106" s="135" t="s">
        <v>84</v>
      </c>
      <c r="C106" s="80"/>
      <c r="D106" s="80"/>
      <c r="E106" s="80"/>
      <c r="F106" s="136"/>
      <c r="G106" s="136"/>
      <c r="H106" s="80"/>
      <c r="I106" s="80"/>
      <c r="J106" s="80"/>
      <c r="K106" s="80"/>
    </row>
    <row r="107" spans="2:11" ht="12.75">
      <c r="B107" s="80"/>
      <c r="C107" s="80"/>
      <c r="D107" s="80"/>
      <c r="E107" s="80"/>
      <c r="F107" s="136"/>
      <c r="G107" s="136"/>
      <c r="H107" s="80"/>
      <c r="I107" s="80"/>
      <c r="J107" s="80"/>
      <c r="K107" s="80"/>
    </row>
    <row r="108" spans="2:11" ht="12.75">
      <c r="B108" s="137"/>
      <c r="C108" s="137"/>
      <c r="D108" s="138" t="s">
        <v>73</v>
      </c>
      <c r="E108" s="137"/>
      <c r="F108" s="139" t="s">
        <v>74</v>
      </c>
      <c r="G108" s="136"/>
      <c r="H108" s="80"/>
      <c r="I108" s="80"/>
      <c r="J108" s="80"/>
      <c r="K108" s="80"/>
    </row>
    <row r="109" spans="2:11" ht="12.75">
      <c r="B109" s="137"/>
      <c r="C109" s="137"/>
      <c r="D109" s="138" t="s">
        <v>75</v>
      </c>
      <c r="E109" s="137"/>
      <c r="F109" s="139" t="s">
        <v>76</v>
      </c>
      <c r="G109" s="136"/>
      <c r="H109" s="80"/>
      <c r="I109" s="80"/>
      <c r="J109" s="80"/>
      <c r="K109" s="80"/>
    </row>
    <row r="110" spans="2:11" ht="12.75">
      <c r="B110" s="137" t="s">
        <v>66</v>
      </c>
      <c r="C110" s="80"/>
      <c r="D110" s="138" t="s">
        <v>5</v>
      </c>
      <c r="E110" s="80"/>
      <c r="F110" s="136"/>
      <c r="G110" s="136"/>
      <c r="H110" s="80"/>
      <c r="I110" s="80"/>
      <c r="J110" s="80"/>
      <c r="K110" s="80"/>
    </row>
    <row r="111" spans="2:11" ht="12.75">
      <c r="B111" s="80" t="s">
        <v>77</v>
      </c>
      <c r="C111" s="80"/>
      <c r="D111" s="140">
        <v>1000</v>
      </c>
      <c r="E111" s="140"/>
      <c r="F111" s="144" t="s">
        <v>88</v>
      </c>
      <c r="H111" s="140"/>
      <c r="I111" s="140"/>
      <c r="J111" s="140"/>
      <c r="K111" s="80"/>
    </row>
    <row r="112" spans="2:11" ht="12.75">
      <c r="B112" s="80" t="s">
        <v>78</v>
      </c>
      <c r="C112" s="80"/>
      <c r="D112" s="140">
        <v>1000</v>
      </c>
      <c r="E112" s="140"/>
      <c r="F112" s="144" t="s">
        <v>88</v>
      </c>
      <c r="H112" s="140"/>
      <c r="I112" s="140"/>
      <c r="J112" s="140"/>
      <c r="K112" s="80"/>
    </row>
    <row r="113" spans="2:11" ht="12.75">
      <c r="B113" s="80" t="s">
        <v>79</v>
      </c>
      <c r="C113" s="80"/>
      <c r="D113" s="141">
        <v>0.9</v>
      </c>
      <c r="E113" s="140"/>
      <c r="F113" s="141">
        <v>0.1</v>
      </c>
      <c r="G113" s="142"/>
      <c r="H113" s="140"/>
      <c r="I113" s="140"/>
      <c r="J113" s="140"/>
      <c r="K113" s="80"/>
    </row>
    <row r="114" spans="2:11" ht="12.75">
      <c r="B114" s="80" t="s">
        <v>80</v>
      </c>
      <c r="C114" s="80"/>
      <c r="D114" s="141">
        <v>1</v>
      </c>
      <c r="E114" s="140"/>
      <c r="F114" s="141">
        <v>0</v>
      </c>
      <c r="G114" s="142"/>
      <c r="H114" s="140"/>
      <c r="I114" s="140"/>
      <c r="J114" s="140"/>
      <c r="K114" s="80"/>
    </row>
    <row r="115" spans="2:11" ht="12.75">
      <c r="B115" s="80" t="s">
        <v>83</v>
      </c>
      <c r="C115" s="80"/>
      <c r="D115" s="140">
        <v>3500</v>
      </c>
      <c r="E115" s="140"/>
      <c r="F115" s="142" t="s">
        <v>85</v>
      </c>
      <c r="H115" s="140"/>
      <c r="I115" s="140"/>
      <c r="J115" s="140"/>
      <c r="K115" s="80"/>
    </row>
    <row r="116" spans="2:11" ht="12.75">
      <c r="B116" s="80"/>
      <c r="C116" s="80"/>
      <c r="D116" s="140"/>
      <c r="E116" s="140"/>
      <c r="F116" s="140"/>
      <c r="G116" s="142" t="s">
        <v>0</v>
      </c>
      <c r="H116" s="140"/>
      <c r="I116" s="140"/>
      <c r="J116" s="140"/>
      <c r="K116" s="80"/>
    </row>
    <row r="117" ht="12.75">
      <c r="G117" s="143"/>
    </row>
    <row r="118" spans="2:7" ht="12.75">
      <c r="B118" s="137"/>
      <c r="C118" s="137"/>
      <c r="D118" s="138" t="s">
        <v>73</v>
      </c>
      <c r="E118" s="137"/>
      <c r="F118" s="139" t="s">
        <v>74</v>
      </c>
      <c r="G118" s="143"/>
    </row>
    <row r="119" spans="2:7" ht="12.75">
      <c r="B119" s="137"/>
      <c r="C119" s="137"/>
      <c r="D119" s="138" t="s">
        <v>75</v>
      </c>
      <c r="E119" s="137"/>
      <c r="F119" s="139" t="s">
        <v>76</v>
      </c>
      <c r="G119" s="143"/>
    </row>
    <row r="120" spans="2:7" ht="12.75">
      <c r="B120" s="137" t="s">
        <v>26</v>
      </c>
      <c r="C120" s="80"/>
      <c r="D120" s="138" t="s">
        <v>5</v>
      </c>
      <c r="E120" s="80"/>
      <c r="F120" s="136"/>
      <c r="G120" s="143"/>
    </row>
    <row r="121" spans="2:6" ht="12.75">
      <c r="B121" s="80" t="s">
        <v>77</v>
      </c>
      <c r="C121" s="80"/>
      <c r="D121" s="140">
        <v>1000</v>
      </c>
      <c r="E121" s="140"/>
      <c r="F121" s="144" t="s">
        <v>88</v>
      </c>
    </row>
    <row r="122" spans="2:6" ht="12.75">
      <c r="B122" s="80" t="s">
        <v>78</v>
      </c>
      <c r="C122" s="80"/>
      <c r="D122" s="140">
        <v>1000</v>
      </c>
      <c r="E122" s="140"/>
      <c r="F122" s="144" t="s">
        <v>88</v>
      </c>
    </row>
    <row r="123" spans="2:6" ht="12.75">
      <c r="B123" s="80" t="s">
        <v>79</v>
      </c>
      <c r="C123" s="80"/>
      <c r="D123" s="141">
        <v>0.9</v>
      </c>
      <c r="E123" s="140"/>
      <c r="F123" s="141">
        <v>0.1</v>
      </c>
    </row>
    <row r="124" spans="2:6" ht="12.75">
      <c r="B124" s="80" t="s">
        <v>80</v>
      </c>
      <c r="C124" s="80"/>
      <c r="D124" s="141">
        <v>1</v>
      </c>
      <c r="E124" s="140"/>
      <c r="F124" s="141">
        <v>0</v>
      </c>
    </row>
    <row r="125" spans="2:6" ht="12.75">
      <c r="B125" s="80" t="s">
        <v>83</v>
      </c>
      <c r="C125" s="80"/>
      <c r="D125" s="140">
        <v>500</v>
      </c>
      <c r="E125" s="140"/>
      <c r="F125" s="144" t="s">
        <v>88</v>
      </c>
    </row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5" max="255" man="1"/>
    <brk id="10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cjm</cp:lastModifiedBy>
  <cp:lastPrinted>2011-08-29T01:22:09Z</cp:lastPrinted>
  <dcterms:created xsi:type="dcterms:W3CDTF">2008-05-29T04:37:55Z</dcterms:created>
  <dcterms:modified xsi:type="dcterms:W3CDTF">2012-07-31T06:51:28Z</dcterms:modified>
  <cp:category/>
  <cp:version/>
  <cp:contentType/>
  <cp:contentStatus/>
</cp:coreProperties>
</file>