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activeTab="0"/>
  </bookViews>
  <sheets>
    <sheet name="STIPEND CALC - ORDAINED STAFF  " sheetId="1" r:id="rId1"/>
    <sheet name="STIPEND CALC - LAY STAFF" sheetId="2" r:id="rId2"/>
  </sheets>
  <definedNames>
    <definedName name="_xlnm.Print_Area" localSheetId="1">'STIPEND CALC - LAY STAFF'!$1:$64</definedName>
    <definedName name="_xlnm.Print_Area" localSheetId="0">'STIPEND CALC - ORDAINED STAFF  '!$1:$66</definedName>
  </definedNames>
  <calcPr fullCalcOnLoad="1"/>
</workbook>
</file>

<file path=xl/sharedStrings.xml><?xml version="1.0" encoding="utf-8"?>
<sst xmlns="http://schemas.openxmlformats.org/spreadsheetml/2006/main" count="241" uniqueCount="114">
  <si>
    <t xml:space="preserve"> </t>
  </si>
  <si>
    <t>B</t>
  </si>
  <si>
    <t>A</t>
  </si>
  <si>
    <t>C</t>
  </si>
  <si>
    <t>D</t>
  </si>
  <si>
    <t>$</t>
  </si>
  <si>
    <t>Comments:</t>
  </si>
  <si>
    <t>Travel - fixed</t>
  </si>
  <si>
    <t>Travel - variable</t>
  </si>
  <si>
    <t>Employee name:</t>
  </si>
  <si>
    <t>STEP 1</t>
  </si>
  <si>
    <t>STEP 2</t>
  </si>
  <si>
    <t>Lay minister 1st &amp; 2nd year</t>
  </si>
  <si>
    <t>Lay minister 3rd &amp; 4th year</t>
  </si>
  <si>
    <t>Lay minister 5th &amp; subsequent years</t>
  </si>
  <si>
    <t>Youth &amp; childrens minister (Diploma) 1st to 3rd year</t>
  </si>
  <si>
    <t>Youth &amp; childrens minister (Diploma) 4th to 6th year</t>
  </si>
  <si>
    <t>Youth &amp; childrens minister (Th. Degree) 1st &amp; 2nd year</t>
  </si>
  <si>
    <t>Youth &amp; childrens minister (Th. Degree) 3rd &amp; 4th year</t>
  </si>
  <si>
    <t>Youth &amp; childrens minister (Th. Degree) 5th &amp; subsequent years</t>
  </si>
  <si>
    <t>Youth &amp; childrens minister (Adv. Diploma) 7th &amp; subsequent years</t>
  </si>
  <si>
    <t>Student minister (Th. Degree)</t>
  </si>
  <si>
    <t>Student minister (Diploma)</t>
  </si>
  <si>
    <t>Stipend</t>
  </si>
  <si>
    <t>Super</t>
  </si>
  <si>
    <t>INPUT CELLS</t>
  </si>
  <si>
    <t>STEP 3</t>
  </si>
  <si>
    <t>GROSS stipend paid</t>
  </si>
  <si>
    <t>Diocesan Remuneration Guidelines - refer section 8.</t>
  </si>
  <si>
    <t>STEP 4</t>
  </si>
  <si>
    <r>
      <t>If the parish pays a cash allowance ENTER this amount here</t>
    </r>
    <r>
      <rPr>
        <b/>
        <sz val="14"/>
        <rFont val="Arial"/>
        <family val="2"/>
      </rPr>
      <t>→</t>
    </r>
  </si>
  <si>
    <t>JANE DOE</t>
  </si>
  <si>
    <r>
      <t xml:space="preserve">FORMULA CELLS </t>
    </r>
    <r>
      <rPr>
        <b/>
        <sz val="9"/>
        <color indexed="10"/>
        <rFont val="Arial"/>
        <family val="2"/>
      </rPr>
      <t xml:space="preserve">(DO NOT ENTER DATA) </t>
    </r>
  </si>
  <si>
    <r>
      <t>If MORE or LESS superannuation is paid ENTER the adjusting dollar amount here</t>
    </r>
    <r>
      <rPr>
        <b/>
        <sz val="14"/>
        <rFont val="Arial"/>
        <family val="2"/>
      </rPr>
      <t>→</t>
    </r>
  </si>
  <si>
    <t>to</t>
  </si>
  <si>
    <r>
      <t>IMPORTANT:</t>
    </r>
    <r>
      <rPr>
        <b/>
        <sz val="11"/>
        <color indexed="12"/>
        <rFont val="Arial"/>
        <family val="2"/>
      </rPr>
      <t xml:space="preserve"> It is the Parish Council's responsibility to determine the remuneration package of all their ministry staff and other support staff.</t>
    </r>
  </si>
  <si>
    <t>Education fees - dependents</t>
  </si>
  <si>
    <r>
      <t xml:space="preserve">Other </t>
    </r>
    <r>
      <rPr>
        <sz val="10"/>
        <rFont val="Arial"/>
        <family val="2"/>
      </rPr>
      <t>(e.g. computer software)</t>
    </r>
  </si>
  <si>
    <t>from the general bank account of the parish.</t>
  </si>
  <si>
    <t>Post stipend sacrifice amount subject to tax.</t>
  </si>
  <si>
    <t xml:space="preserve">Net Stipend after tax </t>
  </si>
  <si>
    <t>E</t>
  </si>
  <si>
    <t>OTHER BENEFITS PAID OR PROVIDED</t>
  </si>
  <si>
    <r>
      <t>Housing</t>
    </r>
    <r>
      <rPr>
        <sz val="10"/>
        <rFont val="Arial"/>
        <family val="2"/>
      </rPr>
      <t xml:space="preserve"> </t>
    </r>
  </si>
  <si>
    <t>F</t>
  </si>
  <si>
    <t>G</t>
  </si>
  <si>
    <t>H</t>
  </si>
  <si>
    <t xml:space="preserve">2. Additional sacrifice for superannuation made by ministry staff  (e.g., 10% of 'A') </t>
  </si>
  <si>
    <t xml:space="preserve">2. Additional sacrifice for superannuation made by ministry staff  </t>
  </si>
  <si>
    <t>Period of remuneration</t>
  </si>
  <si>
    <t>Ordained and lay ministry staff categories</t>
  </si>
  <si>
    <t>Minister</t>
  </si>
  <si>
    <t>Assistant Minister - 1st &amp; 2nd year</t>
  </si>
  <si>
    <t>Assistant Minister - 3rd &amp; 4th year</t>
  </si>
  <si>
    <t>Assistant Minister - 5th and subsequent years</t>
  </si>
  <si>
    <t>BOB SMITH</t>
  </si>
  <si>
    <t>Bob has more than 2 dependent children and the parish decides to pay an additional stipend amount.</t>
  </si>
  <si>
    <t>This is the annual amount available to Bob for ministry related travel as per the</t>
  </si>
  <si>
    <t xml:space="preserve">The parish houses Bob and his family in a parish owned property. </t>
  </si>
  <si>
    <r>
      <t xml:space="preserve">Other </t>
    </r>
    <r>
      <rPr>
        <sz val="10"/>
        <rFont val="Arial"/>
        <family val="2"/>
      </rPr>
      <t>(e.g. computer software, hardware)</t>
    </r>
  </si>
  <si>
    <t>I</t>
  </si>
  <si>
    <t xml:space="preserve">Net Stipend before tax </t>
  </si>
  <si>
    <t>Parish</t>
  </si>
  <si>
    <t>Ministry staff</t>
  </si>
  <si>
    <t>Annual Limit</t>
  </si>
  <si>
    <t>Contribution</t>
  </si>
  <si>
    <t>Books &amp; conference fees</t>
  </si>
  <si>
    <t>Professional development costs</t>
  </si>
  <si>
    <t>Home electricity &amp; gas</t>
  </si>
  <si>
    <t>Phone, mobile and internet costs</t>
  </si>
  <si>
    <t>The parish decides to pay Jane a monthly book allowance of $40 a month.</t>
  </si>
  <si>
    <t>The parish houses Jane in a rented unit and pays a third party landlord $300pw.</t>
  </si>
  <si>
    <t>Office furnishings, computer hardware &amp; software</t>
  </si>
  <si>
    <t>The Parish Council has determined it will pay the following expenses from general parish funds (the ministry staff members contribution is also noted).</t>
  </si>
  <si>
    <t>TOTAL STIPEND PACKAGE (CASH COST) TO PARISH  B + G + H + I</t>
  </si>
  <si>
    <t>NAME:</t>
  </si>
  <si>
    <t>SUITABLE FOR LAY MINISTRY STAFF</t>
  </si>
  <si>
    <t>Excess over parish limit from available funds in an MEA or post tax stipend.</t>
  </si>
  <si>
    <t>SUITABLE FOR ORDAINED MINISTRY STAFF</t>
  </si>
  <si>
    <t>(NOTE: At the discretion of the ministry staff member, the Travel component could be taken as a taxable cash allowance and therefore included in STEP 1 above).</t>
  </si>
  <si>
    <t>Jane has decided to take her travel allowance in cash and claim expenses incurred through her personal tax return.</t>
  </si>
  <si>
    <t>Books</t>
  </si>
  <si>
    <t>Travel</t>
  </si>
  <si>
    <t>Administered and paid via an MEA.</t>
  </si>
  <si>
    <t>Jane has decided to take her travel benefit as a cash allowance.</t>
  </si>
  <si>
    <t xml:space="preserve">Net Annual Stipend after tax </t>
  </si>
  <si>
    <t>(FOR EXAMPLE a monthly computer, travel or book cash allowance paid as taxable income)</t>
  </si>
  <si>
    <t>Bob does elects not to receive any taxable cash allowances.</t>
  </si>
  <si>
    <t>Stipend sacrifice items - as determined by the ministry staff member</t>
  </si>
  <si>
    <t>Payable by the Parish to a complying superannuation fund of choice</t>
  </si>
  <si>
    <t>Superannuation contribution recovered from the Parish through the Parish Cost Recoveries system</t>
  </si>
  <si>
    <t>Superannuation contribution paid by the Parish to the lay staff members' complying Fund of choice.</t>
  </si>
  <si>
    <t>A sample Stipend package calculator</t>
  </si>
  <si>
    <t xml:space="preserve">Bob elects to sacrifice an additional percentage of his stipend towards his superannuation. The amount sacrificed is to be paid by </t>
  </si>
  <si>
    <r>
      <t>If the parish pays an ADDITIONAL stipend amount ENTER the extra dollar amount here</t>
    </r>
    <r>
      <rPr>
        <b/>
        <sz val="14"/>
        <rFont val="Arial"/>
        <family val="2"/>
      </rPr>
      <t>→</t>
    </r>
  </si>
  <si>
    <t>As per the Diocesan Remuneration Guidelines for a Minister.</t>
  </si>
  <si>
    <t>Refer section 6 of the Diocesan Remuneration Guidelines.</t>
  </si>
  <si>
    <t>Ministry Related Expenses as per section 10 of the Diocesan Remuneration Guidelines.</t>
  </si>
  <si>
    <t>As per the Diocesan Remuneration Guidelines for a Minister and charged to the parish through the Parish Cost Recoveries system.</t>
  </si>
  <si>
    <t>Refer section of 7 the Diocesan Remuneration Guidelines.</t>
  </si>
  <si>
    <t xml:space="preserve"> Refer section 9 of the Diocesan Remuneration Guidelines.</t>
  </si>
  <si>
    <r>
      <t xml:space="preserve">Select relevant ministry role from DROP DOWN box below </t>
    </r>
    <r>
      <rPr>
        <b/>
        <i/>
        <sz val="8"/>
        <rFont val="Arial"/>
        <family val="2"/>
      </rPr>
      <t>(this will AUTOMATICALLY enter the stipend and superannuation amounts at A and G referred to in the Diocesan Remuneration Guidelines)</t>
    </r>
  </si>
  <si>
    <t>Recommended contribution as per the Diocesan Remuneration Guidelines for the relevant ministry category.</t>
  </si>
  <si>
    <t>As per the Diocesan Remuneration Guidelines for relevant ministry category.</t>
  </si>
  <si>
    <t>Giving to church</t>
  </si>
  <si>
    <r>
      <t xml:space="preserve">Travel - variable </t>
    </r>
    <r>
      <rPr>
        <i/>
        <sz val="9"/>
        <rFont val="Arial"/>
        <family val="2"/>
      </rPr>
      <t>(assumes 10,000km travelled in the year  @ $246 per 1,000km)</t>
    </r>
  </si>
  <si>
    <t>Giving to CMS</t>
  </si>
  <si>
    <t>1. Ministry related expenses to be administered through an MEA (up to 30% of Gross stipend paid)</t>
  </si>
  <si>
    <t>THE PARISH MUST CONFIRM CORRECT TAX RATES USED</t>
  </si>
  <si>
    <r>
      <t>Additional superannuation paid by the Parish - ENTER the dollar amount here</t>
    </r>
    <r>
      <rPr>
        <b/>
        <sz val="14"/>
        <rFont val="Arial"/>
        <family val="2"/>
      </rPr>
      <t>→</t>
    </r>
  </si>
  <si>
    <t>the Parish to Bob's choice of complying superannuation fund.</t>
  </si>
  <si>
    <t>OPTIONAL - to be determined by the Parish Council.</t>
  </si>
  <si>
    <t>Assumes the parish pays Diocesan minimum published stipends and recommended benefits for 2011</t>
  </si>
  <si>
    <t>Estimated Annual PAYG tax amount at 2011 rates (including medicare)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</si>
</sst>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;\-#,##0.0"/>
    <numFmt numFmtId="166" formatCode="#,##0.000;\-#,##0.000"/>
    <numFmt numFmtId="167" formatCode="#,##0.0000;\-#,##0.0000"/>
    <numFmt numFmtId="168" formatCode="_-* #,##0_-;\-* #,##0_-;_-* &quot;-&quot;??_-;_-@_-"/>
    <numFmt numFmtId="169" formatCode="_-&quot;$&quot;* #,##0_-;\-&quot;$&quot;* #,##0_-;_-&quot;$&quot;* &quot;-&quot;??_-;_-@_-"/>
    <numFmt numFmtId="170" formatCode="#,##0;\(#,##0\)"/>
    <numFmt numFmtId="171" formatCode="#,##0;[Red]\(#,##0\)"/>
    <numFmt numFmtId="172" formatCode="[$-C09]dddd\,\ d\ mmmm\ yyyy"/>
    <numFmt numFmtId="173" formatCode="d/mm/yyyy;@"/>
    <numFmt numFmtId="174" formatCode="_-* #,##0.000_-;\-* #,##0.000_-;_-* &quot;-&quot;???_-;_-@_-"/>
  </numFmts>
  <fonts count="6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u val="single"/>
      <sz val="14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2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b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68" fontId="0" fillId="33" borderId="0" xfId="42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3" fillId="33" borderId="0" xfId="0" applyFont="1" applyFill="1" applyAlignment="1" applyProtection="1">
      <alignment/>
      <protection locked="0"/>
    </xf>
    <xf numFmtId="168" fontId="0" fillId="33" borderId="0" xfId="42" applyNumberForma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168" fontId="0" fillId="33" borderId="13" xfId="42" applyNumberFormat="1" applyFill="1" applyBorder="1" applyAlignment="1" applyProtection="1">
      <alignment/>
      <protection locked="0"/>
    </xf>
    <xf numFmtId="9" fontId="0" fillId="33" borderId="13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/>
      <protection locked="0"/>
    </xf>
    <xf numFmtId="168" fontId="8" fillId="33" borderId="0" xfId="42" applyNumberFormat="1" applyFont="1" applyFill="1" applyBorder="1" applyAlignment="1" applyProtection="1">
      <alignment horizontal="center"/>
      <protection locked="0"/>
    </xf>
    <xf numFmtId="168" fontId="0" fillId="33" borderId="0" xfId="42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14" fillId="33" borderId="1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168" fontId="2" fillId="33" borderId="0" xfId="42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69" fontId="13" fillId="33" borderId="0" xfId="44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168" fontId="0" fillId="36" borderId="0" xfId="42" applyNumberFormat="1" applyFill="1" applyBorder="1" applyAlignment="1" applyProtection="1">
      <alignment/>
      <protection locked="0"/>
    </xf>
    <xf numFmtId="168" fontId="7" fillId="36" borderId="0" xfId="42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168" fontId="0" fillId="33" borderId="16" xfId="42" applyNumberForma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168" fontId="0" fillId="35" borderId="0" xfId="42" applyNumberFormat="1" applyFont="1" applyFill="1" applyBorder="1" applyAlignment="1" applyProtection="1">
      <alignment/>
      <protection locked="0"/>
    </xf>
    <xf numFmtId="168" fontId="0" fillId="35" borderId="18" xfId="42" applyNumberFormat="1" applyFont="1" applyFill="1" applyBorder="1" applyAlignment="1" applyProtection="1">
      <alignment/>
      <protection locked="0"/>
    </xf>
    <xf numFmtId="170" fontId="0" fillId="33" borderId="0" xfId="42" applyNumberFormat="1" applyFill="1" applyAlignment="1" applyProtection="1">
      <alignment/>
      <protection locked="0"/>
    </xf>
    <xf numFmtId="9" fontId="0" fillId="33" borderId="0" xfId="0" applyNumberForma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3" fontId="0" fillId="33" borderId="0" xfId="42" applyNumberFormat="1" applyFill="1" applyAlignment="1" applyProtection="1">
      <alignment/>
      <protection locked="0"/>
    </xf>
    <xf numFmtId="3" fontId="0" fillId="33" borderId="13" xfId="42" applyNumberFormat="1" applyFont="1" applyFill="1" applyBorder="1" applyAlignment="1" applyProtection="1">
      <alignment horizontal="center"/>
      <protection locked="0"/>
    </xf>
    <xf numFmtId="3" fontId="0" fillId="33" borderId="0" xfId="42" applyNumberFormat="1" applyFont="1" applyFill="1" applyBorder="1" applyAlignment="1" applyProtection="1">
      <alignment horizontal="center"/>
      <protection locked="0"/>
    </xf>
    <xf numFmtId="3" fontId="8" fillId="33" borderId="0" xfId="42" applyNumberFormat="1" applyFont="1" applyFill="1" applyBorder="1" applyAlignment="1" applyProtection="1">
      <alignment horizontal="center"/>
      <protection locked="0"/>
    </xf>
    <xf numFmtId="3" fontId="2" fillId="33" borderId="0" xfId="42" applyNumberFormat="1" applyFont="1" applyFill="1" applyBorder="1" applyAlignment="1" applyProtection="1">
      <alignment/>
      <protection locked="0"/>
    </xf>
    <xf numFmtId="3" fontId="0" fillId="33" borderId="0" xfId="42" applyNumberFormat="1" applyFill="1" applyBorder="1" applyAlignment="1" applyProtection="1">
      <alignment/>
      <protection locked="0"/>
    </xf>
    <xf numFmtId="3" fontId="0" fillId="33" borderId="16" xfId="42" applyNumberFormat="1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0" fontId="0" fillId="33" borderId="16" xfId="42" applyNumberFormat="1" applyFill="1" applyBorder="1" applyAlignment="1" applyProtection="1">
      <alignment/>
      <protection locked="0"/>
    </xf>
    <xf numFmtId="3" fontId="0" fillId="35" borderId="0" xfId="0" applyNumberFormat="1" applyFill="1" applyBorder="1" applyAlignment="1" applyProtection="1">
      <alignment/>
      <protection locked="0"/>
    </xf>
    <xf numFmtId="3" fontId="0" fillId="35" borderId="18" xfId="0" applyNumberForma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169" fontId="18" fillId="33" borderId="0" xfId="44" applyNumberFormat="1" applyFont="1" applyFill="1" applyBorder="1" applyAlignment="1" applyProtection="1">
      <alignment/>
      <protection locked="0"/>
    </xf>
    <xf numFmtId="0" fontId="17" fillId="33" borderId="10" xfId="0" applyFont="1" applyFill="1" applyBorder="1" applyAlignment="1" applyProtection="1">
      <alignment/>
      <protection locked="0"/>
    </xf>
    <xf numFmtId="3" fontId="17" fillId="33" borderId="0" xfId="0" applyNumberFormat="1" applyFont="1" applyFill="1" applyBorder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3" fontId="2" fillId="34" borderId="0" xfId="0" applyNumberFormat="1" applyFont="1" applyFill="1" applyBorder="1" applyAlignment="1" applyProtection="1">
      <alignment/>
      <protection locked="0"/>
    </xf>
    <xf numFmtId="3" fontId="0" fillId="34" borderId="0" xfId="42" applyNumberFormat="1" applyFont="1" applyFill="1" applyBorder="1" applyAlignment="1" applyProtection="1">
      <alignment/>
      <protection locked="0"/>
    </xf>
    <xf numFmtId="3" fontId="2" fillId="34" borderId="0" xfId="42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3" fontId="3" fillId="33" borderId="0" xfId="0" applyNumberFormat="1" applyFont="1" applyFill="1" applyAlignment="1" applyProtection="1">
      <alignment horizontal="left"/>
      <protection/>
    </xf>
    <xf numFmtId="3" fontId="3" fillId="33" borderId="0" xfId="0" applyNumberFormat="1" applyFont="1" applyFill="1" applyAlignment="1" applyProtection="1">
      <alignment/>
      <protection/>
    </xf>
    <xf numFmtId="3" fontId="8" fillId="34" borderId="19" xfId="42" applyNumberFormat="1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170" fontId="0" fillId="33" borderId="0" xfId="42" applyNumberFormat="1" applyFont="1" applyFill="1" applyBorder="1" applyAlignment="1">
      <alignment/>
    </xf>
    <xf numFmtId="0" fontId="18" fillId="33" borderId="0" xfId="0" applyFont="1" applyFill="1" applyBorder="1" applyAlignment="1" applyProtection="1">
      <alignment/>
      <protection locked="0"/>
    </xf>
    <xf numFmtId="170" fontId="0" fillId="35" borderId="18" xfId="42" applyNumberFormat="1" applyFont="1" applyFill="1" applyBorder="1" applyAlignment="1">
      <alignment/>
    </xf>
    <xf numFmtId="168" fontId="2" fillId="33" borderId="18" xfId="42" applyNumberFormat="1" applyFont="1" applyFill="1" applyBorder="1" applyAlignment="1">
      <alignment/>
    </xf>
    <xf numFmtId="170" fontId="21" fillId="34" borderId="0" xfId="42" applyNumberFormat="1" applyFont="1" applyFill="1" applyBorder="1" applyAlignment="1">
      <alignment/>
    </xf>
    <xf numFmtId="168" fontId="8" fillId="34" borderId="20" xfId="42" applyNumberFormat="1" applyFont="1" applyFill="1" applyBorder="1" applyAlignment="1">
      <alignment/>
    </xf>
    <xf numFmtId="168" fontId="0" fillId="35" borderId="0" xfId="0" applyNumberFormat="1" applyFont="1" applyFill="1" applyBorder="1" applyAlignment="1" applyProtection="1">
      <alignment/>
      <protection locked="0"/>
    </xf>
    <xf numFmtId="0" fontId="8" fillId="36" borderId="14" xfId="0" applyFont="1" applyFill="1" applyBorder="1" applyAlignment="1" applyProtection="1">
      <alignment horizontal="left"/>
      <protection locked="0"/>
    </xf>
    <xf numFmtId="0" fontId="9" fillId="36" borderId="0" xfId="0" applyFont="1" applyFill="1" applyBorder="1" applyAlignment="1" applyProtection="1">
      <alignment horizontal="right"/>
      <protection locked="0"/>
    </xf>
    <xf numFmtId="168" fontId="2" fillId="34" borderId="0" xfId="42" applyNumberFormat="1" applyFont="1" applyFill="1" applyBorder="1" applyAlignment="1" applyProtection="1">
      <alignment/>
      <protection locked="0"/>
    </xf>
    <xf numFmtId="173" fontId="2" fillId="35" borderId="0" xfId="42" applyNumberFormat="1" applyFont="1" applyFill="1" applyBorder="1" applyAlignment="1" applyProtection="1">
      <alignment/>
      <protection locked="0"/>
    </xf>
    <xf numFmtId="168" fontId="2" fillId="33" borderId="0" xfId="42" applyNumberFormat="1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8" fontId="0" fillId="33" borderId="0" xfId="42" applyNumberFormat="1" applyFill="1" applyBorder="1" applyAlignment="1">
      <alignment/>
    </xf>
    <xf numFmtId="168" fontId="2" fillId="33" borderId="0" xfId="42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169" fontId="0" fillId="33" borderId="0" xfId="44" applyNumberForma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0" fontId="0" fillId="35" borderId="0" xfId="42" applyNumberFormat="1" applyFont="1" applyFill="1" applyBorder="1" applyAlignment="1">
      <alignment/>
    </xf>
    <xf numFmtId="168" fontId="0" fillId="33" borderId="0" xfId="42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9" fontId="2" fillId="33" borderId="0" xfId="44" applyNumberFormat="1" applyFont="1" applyFill="1" applyBorder="1" applyAlignment="1">
      <alignment/>
    </xf>
    <xf numFmtId="170" fontId="2" fillId="33" borderId="0" xfId="42" applyNumberFormat="1" applyFont="1" applyFill="1" applyBorder="1" applyAlignment="1">
      <alignment/>
    </xf>
    <xf numFmtId="0" fontId="0" fillId="33" borderId="14" xfId="0" applyFill="1" applyBorder="1" applyAlignment="1">
      <alignment horizontal="center"/>
    </xf>
    <xf numFmtId="170" fontId="2" fillId="35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2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0" fillId="37" borderId="14" xfId="0" applyFill="1" applyBorder="1" applyAlignment="1">
      <alignment horizontal="center"/>
    </xf>
    <xf numFmtId="0" fontId="8" fillId="37" borderId="0" xfId="0" applyFont="1" applyFill="1" applyBorder="1" applyAlignment="1">
      <alignment horizontal="right"/>
    </xf>
    <xf numFmtId="0" fontId="26" fillId="37" borderId="0" xfId="0" applyFont="1" applyFill="1" applyBorder="1" applyAlignment="1">
      <alignment/>
    </xf>
    <xf numFmtId="168" fontId="7" fillId="37" borderId="0" xfId="42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0" fontId="0" fillId="36" borderId="0" xfId="0" applyFill="1" applyAlignment="1" applyProtection="1">
      <alignment/>
      <protection locked="0"/>
    </xf>
    <xf numFmtId="10" fontId="0" fillId="34" borderId="0" xfId="59" applyNumberFormat="1" applyFont="1" applyFill="1" applyBorder="1" applyAlignment="1" applyProtection="1">
      <alignment/>
      <protection locked="0"/>
    </xf>
    <xf numFmtId="170" fontId="6" fillId="33" borderId="0" xfId="42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168" fontId="0" fillId="33" borderId="0" xfId="42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68" fontId="2" fillId="33" borderId="0" xfId="42" applyNumberFormat="1" applyFont="1" applyFill="1" applyAlignment="1">
      <alignment horizontal="center"/>
    </xf>
    <xf numFmtId="170" fontId="0" fillId="33" borderId="0" xfId="42" applyNumberFormat="1" applyFont="1" applyFill="1" applyAlignment="1">
      <alignment/>
    </xf>
    <xf numFmtId="9" fontId="0" fillId="33" borderId="0" xfId="59" applyFont="1" applyFill="1" applyAlignment="1">
      <alignment/>
    </xf>
    <xf numFmtId="170" fontId="3" fillId="33" borderId="0" xfId="42" applyNumberFormat="1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70" fontId="3" fillId="33" borderId="0" xfId="42" applyNumberFormat="1" applyFont="1" applyFill="1" applyAlignment="1">
      <alignment horizontal="left"/>
    </xf>
    <xf numFmtId="3" fontId="8" fillId="34" borderId="21" xfId="42" applyNumberFormat="1" applyFont="1" applyFill="1" applyBorder="1" applyAlignment="1" applyProtection="1">
      <alignment/>
      <protection locked="0"/>
    </xf>
    <xf numFmtId="168" fontId="2" fillId="35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3" fontId="0" fillId="0" borderId="0" xfId="42" applyNumberFormat="1" applyFont="1" applyFill="1" applyBorder="1" applyAlignment="1" applyProtection="1">
      <alignment/>
      <protection locked="0"/>
    </xf>
    <xf numFmtId="170" fontId="0" fillId="35" borderId="0" xfId="42" applyNumberFormat="1" applyFill="1" applyBorder="1" applyAlignment="1">
      <alignment/>
    </xf>
    <xf numFmtId="170" fontId="0" fillId="35" borderId="18" xfId="42" applyNumberFormat="1" applyFill="1" applyBorder="1" applyAlignment="1">
      <alignment/>
    </xf>
    <xf numFmtId="170" fontId="0" fillId="33" borderId="0" xfId="42" applyNumberFormat="1" applyFill="1" applyBorder="1" applyAlignment="1">
      <alignment/>
    </xf>
    <xf numFmtId="170" fontId="0" fillId="33" borderId="0" xfId="42" applyNumberFormat="1" applyFont="1" applyFill="1" applyBorder="1" applyAlignment="1">
      <alignment/>
    </xf>
    <xf numFmtId="9" fontId="0" fillId="34" borderId="0" xfId="59" applyFill="1" applyBorder="1" applyAlignment="1" applyProtection="1">
      <alignment/>
      <protection locked="0"/>
    </xf>
    <xf numFmtId="170" fontId="0" fillId="33" borderId="0" xfId="42" applyNumberFormat="1" applyFill="1" applyAlignment="1">
      <alignment/>
    </xf>
    <xf numFmtId="9" fontId="0" fillId="33" borderId="0" xfId="59" applyFill="1" applyAlignment="1">
      <alignment/>
    </xf>
    <xf numFmtId="0" fontId="4" fillId="33" borderId="0" xfId="0" applyFont="1" applyFill="1" applyBorder="1" applyAlignment="1" applyProtection="1">
      <alignment horizontal="right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wrapText="1"/>
      <protection locked="0"/>
    </xf>
    <xf numFmtId="168" fontId="0" fillId="0" borderId="0" xfId="42" applyNumberFormat="1" applyFont="1" applyFill="1" applyBorder="1" applyAlignment="1" applyProtection="1">
      <alignment/>
      <protection locked="0"/>
    </xf>
    <xf numFmtId="168" fontId="2" fillId="0" borderId="0" xfId="42" applyNumberFormat="1" applyFont="1" applyFill="1" applyBorder="1" applyAlignment="1" applyProtection="1">
      <alignment/>
      <protection locked="0"/>
    </xf>
    <xf numFmtId="0" fontId="7" fillId="36" borderId="0" xfId="0" applyFont="1" applyFill="1" applyBorder="1" applyAlignment="1" applyProtection="1">
      <alignment horizontal="center"/>
      <protection locked="0"/>
    </xf>
    <xf numFmtId="0" fontId="29" fillId="33" borderId="0" xfId="0" applyFont="1" applyFill="1" applyBorder="1" applyAlignment="1" applyProtection="1">
      <alignment/>
      <protection locked="0"/>
    </xf>
    <xf numFmtId="168" fontId="2" fillId="33" borderId="0" xfId="42" applyNumberFormat="1" applyFont="1" applyFill="1" applyAlignment="1" applyProtection="1">
      <alignment/>
      <protection locked="0"/>
    </xf>
    <xf numFmtId="43" fontId="0" fillId="33" borderId="0" xfId="42" applyFont="1" applyFill="1" applyAlignment="1">
      <alignment/>
    </xf>
    <xf numFmtId="0" fontId="30" fillId="33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1" fillId="33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7" fillId="33" borderId="0" xfId="0" applyFont="1" applyFill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0</xdr:row>
      <xdr:rowOff>676275</xdr:rowOff>
    </xdr:to>
    <xdr:pic>
      <xdr:nvPicPr>
        <xdr:cNvPr id="1" name="Picture 22" descr="sd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847725</xdr:colOff>
      <xdr:row>1</xdr:row>
      <xdr:rowOff>9525</xdr:rowOff>
    </xdr:to>
    <xdr:pic>
      <xdr:nvPicPr>
        <xdr:cNvPr id="1" name="Picture 3" descr="sd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68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3.57421875" style="1" customWidth="1"/>
    <col min="2" max="2" width="73.57421875" style="1" customWidth="1"/>
    <col min="3" max="3" width="9.00390625" style="1" customWidth="1"/>
    <col min="4" max="4" width="10.7109375" style="8" customWidth="1"/>
    <col min="5" max="5" width="8.00390625" style="8" bestFit="1" customWidth="1"/>
    <col min="6" max="6" width="11.7109375" style="51" customWidth="1"/>
    <col min="7" max="7" width="3.28125" style="1" customWidth="1"/>
    <col min="8" max="8" width="19.421875" style="1" customWidth="1"/>
    <col min="9" max="9" width="9.7109375" style="1" customWidth="1"/>
    <col min="10" max="10" width="58.8515625" style="1" customWidth="1"/>
    <col min="11" max="11" width="4.00390625" style="1" customWidth="1"/>
    <col min="12" max="12" width="3.140625" style="76" customWidth="1"/>
    <col min="13" max="13" width="2.28125" style="76" customWidth="1"/>
    <col min="14" max="14" width="47.8515625" style="77" hidden="1" customWidth="1"/>
    <col min="15" max="16" width="9.140625" style="76" hidden="1" customWidth="1"/>
    <col min="17" max="17" width="9.140625" style="77" customWidth="1"/>
    <col min="18" max="16384" width="9.140625" style="1" customWidth="1"/>
  </cols>
  <sheetData>
    <row r="1" spans="3:10" s="75" customFormat="1" ht="54" customHeight="1">
      <c r="C1" s="161" t="s">
        <v>92</v>
      </c>
      <c r="I1" s="160"/>
      <c r="J1" s="160"/>
    </row>
    <row r="2" spans="8:9" ht="12.75">
      <c r="H2" s="6"/>
      <c r="I2" s="7" t="s">
        <v>32</v>
      </c>
    </row>
    <row r="3" spans="1:9" ht="15.75">
      <c r="A3" s="58" t="s">
        <v>112</v>
      </c>
      <c r="H3" s="9"/>
      <c r="I3" s="7" t="s">
        <v>25</v>
      </c>
    </row>
    <row r="4" spans="1:9" ht="15">
      <c r="A4" s="59"/>
      <c r="H4" s="162"/>
      <c r="I4" s="7"/>
    </row>
    <row r="5" spans="2:11" ht="15" customHeight="1">
      <c r="B5" s="165" t="s">
        <v>35</v>
      </c>
      <c r="C5" s="165"/>
      <c r="D5" s="165"/>
      <c r="E5" s="165"/>
      <c r="F5" s="165"/>
      <c r="G5" s="165"/>
      <c r="H5" s="165"/>
      <c r="I5" s="165"/>
      <c r="J5" s="165"/>
      <c r="K5" s="165"/>
    </row>
    <row r="6" spans="1:2" ht="15" customHeight="1" thickBot="1">
      <c r="A6" s="10"/>
      <c r="B6" s="43"/>
    </row>
    <row r="7" spans="1:16" ht="12.75">
      <c r="A7" s="11"/>
      <c r="B7" s="12"/>
      <c r="C7" s="12"/>
      <c r="D7" s="13"/>
      <c r="E7" s="13"/>
      <c r="F7" s="52" t="s">
        <v>0</v>
      </c>
      <c r="G7" s="12"/>
      <c r="H7" s="12"/>
      <c r="I7" s="14"/>
      <c r="J7" s="12"/>
      <c r="K7" s="4"/>
      <c r="N7" s="78" t="s">
        <v>50</v>
      </c>
      <c r="O7" s="79" t="s">
        <v>23</v>
      </c>
      <c r="P7" s="79" t="s">
        <v>24</v>
      </c>
    </row>
    <row r="8" spans="1:16" ht="12.75">
      <c r="A8" s="15"/>
      <c r="B8" s="26" t="s">
        <v>75</v>
      </c>
      <c r="C8" s="2"/>
      <c r="D8" s="18"/>
      <c r="E8" s="18"/>
      <c r="F8" s="53"/>
      <c r="G8" s="2"/>
      <c r="H8" s="2"/>
      <c r="I8" s="49"/>
      <c r="J8" s="2"/>
      <c r="K8" s="3"/>
      <c r="N8" s="80" t="s">
        <v>51</v>
      </c>
      <c r="O8" s="81">
        <v>53207</v>
      </c>
      <c r="P8" s="81">
        <v>9045</v>
      </c>
    </row>
    <row r="9" spans="1:16" ht="18">
      <c r="A9" s="15"/>
      <c r="B9" s="16" t="s">
        <v>55</v>
      </c>
      <c r="C9" s="158" t="s">
        <v>78</v>
      </c>
      <c r="D9" s="2"/>
      <c r="E9" s="2"/>
      <c r="F9" s="32"/>
      <c r="G9" s="19"/>
      <c r="H9" s="70"/>
      <c r="I9" s="21"/>
      <c r="J9" s="22"/>
      <c r="K9" s="23"/>
      <c r="N9" s="80" t="s">
        <v>52</v>
      </c>
      <c r="O9" s="81">
        <v>45226</v>
      </c>
      <c r="P9" s="81">
        <v>8141</v>
      </c>
    </row>
    <row r="10" spans="1:16" ht="7.5" customHeight="1">
      <c r="A10" s="15"/>
      <c r="B10" s="16"/>
      <c r="C10" s="74"/>
      <c r="D10" s="2"/>
      <c r="E10" s="2"/>
      <c r="F10" s="32"/>
      <c r="G10" s="19"/>
      <c r="H10" s="70"/>
      <c r="I10" s="21"/>
      <c r="J10" s="22"/>
      <c r="K10" s="23"/>
      <c r="N10" s="80" t="s">
        <v>53</v>
      </c>
      <c r="O10" s="81">
        <v>47886</v>
      </c>
      <c r="P10" s="81">
        <v>8141</v>
      </c>
    </row>
    <row r="11" spans="1:16" ht="15">
      <c r="A11" s="15"/>
      <c r="B11" s="37" t="s">
        <v>49</v>
      </c>
      <c r="C11" s="74"/>
      <c r="D11" s="94">
        <v>40544</v>
      </c>
      <c r="E11" s="95" t="s">
        <v>34</v>
      </c>
      <c r="F11" s="94">
        <v>40908</v>
      </c>
      <c r="G11" s="19"/>
      <c r="H11" s="83"/>
      <c r="I11" s="21"/>
      <c r="J11" s="22"/>
      <c r="K11" s="23"/>
      <c r="N11" s="80" t="s">
        <v>54</v>
      </c>
      <c r="O11" s="81">
        <v>50546</v>
      </c>
      <c r="P11" s="81">
        <v>9045</v>
      </c>
    </row>
    <row r="12" spans="1:16" ht="6" customHeight="1">
      <c r="A12" s="15"/>
      <c r="B12" s="16"/>
      <c r="C12" s="2"/>
      <c r="D12" s="2"/>
      <c r="E12" s="2"/>
      <c r="F12" s="32"/>
      <c r="G12" s="19"/>
      <c r="H12" s="83"/>
      <c r="I12" s="21"/>
      <c r="J12" s="22"/>
      <c r="K12" s="23"/>
      <c r="N12" s="80" t="s">
        <v>17</v>
      </c>
      <c r="O12" s="81">
        <v>45226</v>
      </c>
      <c r="P12" s="81">
        <v>8141</v>
      </c>
    </row>
    <row r="13" spans="1:16" ht="3" customHeight="1">
      <c r="A13" s="15"/>
      <c r="B13" s="16"/>
      <c r="C13" s="2"/>
      <c r="D13" s="2"/>
      <c r="E13" s="2"/>
      <c r="F13" s="32"/>
      <c r="G13" s="19"/>
      <c r="H13" s="83"/>
      <c r="I13" s="21"/>
      <c r="J13" s="22"/>
      <c r="K13" s="23"/>
      <c r="N13" s="80" t="s">
        <v>18</v>
      </c>
      <c r="O13" s="81">
        <v>47886</v>
      </c>
      <c r="P13" s="81">
        <v>8141</v>
      </c>
    </row>
    <row r="14" spans="1:16" ht="12.75">
      <c r="A14" s="15"/>
      <c r="B14" s="33" t="s">
        <v>101</v>
      </c>
      <c r="C14" s="2"/>
      <c r="D14" s="2"/>
      <c r="E14" s="2"/>
      <c r="F14" s="32"/>
      <c r="G14" s="19"/>
      <c r="H14" s="33"/>
      <c r="I14" s="21"/>
      <c r="J14" s="22"/>
      <c r="K14" s="23"/>
      <c r="N14" s="80" t="s">
        <v>19</v>
      </c>
      <c r="O14" s="81">
        <v>50546</v>
      </c>
      <c r="P14" s="81">
        <v>9045</v>
      </c>
    </row>
    <row r="15" spans="1:16" ht="6.75" customHeight="1">
      <c r="A15" s="15"/>
      <c r="B15" s="26"/>
      <c r="C15" s="61"/>
      <c r="D15" s="2"/>
      <c r="E15" s="2"/>
      <c r="F15" s="32"/>
      <c r="G15" s="19"/>
      <c r="H15" s="60"/>
      <c r="I15" s="21"/>
      <c r="J15" s="22"/>
      <c r="K15" s="23"/>
      <c r="N15" s="80"/>
      <c r="O15" s="76">
        <v>1</v>
      </c>
      <c r="P15" s="76">
        <v>9</v>
      </c>
    </row>
    <row r="16" spans="1:11" ht="12.75">
      <c r="A16" s="15"/>
      <c r="B16" s="2"/>
      <c r="C16" s="24" t="s">
        <v>0</v>
      </c>
      <c r="D16" s="2"/>
      <c r="E16" s="2"/>
      <c r="F16" s="2"/>
      <c r="G16" s="2"/>
      <c r="H16" s="22"/>
      <c r="I16" s="22"/>
      <c r="J16" s="22"/>
      <c r="K16" s="23"/>
    </row>
    <row r="17" spans="1:11" ht="15">
      <c r="A17" s="15"/>
      <c r="B17" s="2"/>
      <c r="C17" s="24"/>
      <c r="D17" s="17" t="s">
        <v>5</v>
      </c>
      <c r="E17" s="18"/>
      <c r="F17" s="54" t="s">
        <v>5</v>
      </c>
      <c r="G17" s="2"/>
      <c r="H17" s="20" t="s">
        <v>6</v>
      </c>
      <c r="I17" s="22"/>
      <c r="J17" s="22"/>
      <c r="K17" s="23"/>
    </row>
    <row r="18" spans="1:17" ht="18">
      <c r="A18" s="25"/>
      <c r="B18" s="50" t="s">
        <v>10</v>
      </c>
      <c r="C18" s="27" t="s">
        <v>0</v>
      </c>
      <c r="D18" s="2"/>
      <c r="E18" s="2"/>
      <c r="F18" s="2"/>
      <c r="G18" s="26"/>
      <c r="H18" s="22" t="s">
        <v>0</v>
      </c>
      <c r="I18" s="30"/>
      <c r="J18" s="22"/>
      <c r="K18" s="23"/>
      <c r="Q18" s="77" t="s">
        <v>0</v>
      </c>
    </row>
    <row r="19" spans="1:17" ht="12.75">
      <c r="A19" s="25"/>
      <c r="B19" s="70" t="s">
        <v>27</v>
      </c>
      <c r="C19" s="31"/>
      <c r="D19" s="71">
        <f>INDEX(O8:O14,O15)</f>
        <v>53207</v>
      </c>
      <c r="E19" s="29" t="s">
        <v>2</v>
      </c>
      <c r="F19" s="2"/>
      <c r="G19" s="26"/>
      <c r="H19" s="66" t="s">
        <v>95</v>
      </c>
      <c r="I19" s="67"/>
      <c r="J19" s="66"/>
      <c r="K19" s="68"/>
      <c r="Q19" s="81" t="s">
        <v>0</v>
      </c>
    </row>
    <row r="20" spans="1:17" ht="5.25" customHeight="1">
      <c r="A20" s="25"/>
      <c r="B20" s="33"/>
      <c r="C20" s="31"/>
      <c r="D20" s="28"/>
      <c r="E20" s="29"/>
      <c r="F20" s="34"/>
      <c r="G20" s="26"/>
      <c r="H20" s="66"/>
      <c r="I20" s="67"/>
      <c r="J20" s="66"/>
      <c r="K20" s="68"/>
      <c r="Q20" s="81"/>
    </row>
    <row r="21" spans="1:17" ht="18">
      <c r="A21" s="25"/>
      <c r="B21" s="33" t="s">
        <v>94</v>
      </c>
      <c r="C21" s="31"/>
      <c r="D21" s="63">
        <v>2500</v>
      </c>
      <c r="E21" s="29"/>
      <c r="F21" s="56"/>
      <c r="G21" s="26"/>
      <c r="H21" s="66" t="s">
        <v>56</v>
      </c>
      <c r="I21" s="67"/>
      <c r="J21" s="66"/>
      <c r="K21" s="68"/>
      <c r="N21" s="80"/>
      <c r="O21" s="81"/>
      <c r="P21" s="81"/>
      <c r="Q21" s="81"/>
    </row>
    <row r="22" spans="1:17" ht="18">
      <c r="A22" s="25"/>
      <c r="B22" s="33" t="s">
        <v>30</v>
      </c>
      <c r="C22" s="31"/>
      <c r="D22" s="63">
        <v>0</v>
      </c>
      <c r="E22" s="29"/>
      <c r="F22" s="56"/>
      <c r="G22" s="26"/>
      <c r="H22" s="66" t="s">
        <v>87</v>
      </c>
      <c r="I22" s="67"/>
      <c r="J22" s="66"/>
      <c r="K22" s="68"/>
      <c r="N22" s="80"/>
      <c r="O22" s="81"/>
      <c r="P22" s="81"/>
      <c r="Q22" s="81"/>
    </row>
    <row r="23" spans="1:17" ht="15">
      <c r="A23" s="25"/>
      <c r="B23" s="65" t="s">
        <v>86</v>
      </c>
      <c r="C23" s="31"/>
      <c r="D23" s="64">
        <v>0</v>
      </c>
      <c r="E23" s="157" t="s">
        <v>1</v>
      </c>
      <c r="F23" s="71">
        <f>SUM(D19:D23)</f>
        <v>55707</v>
      </c>
      <c r="G23" s="26"/>
      <c r="H23" s="66" t="s">
        <v>0</v>
      </c>
      <c r="I23" s="67"/>
      <c r="J23" s="66"/>
      <c r="K23" s="68"/>
      <c r="N23" s="81" t="s">
        <v>0</v>
      </c>
      <c r="Q23" s="81"/>
    </row>
    <row r="24" spans="1:17" ht="12.75">
      <c r="A24" s="25"/>
      <c r="C24" s="31"/>
      <c r="D24" s="32"/>
      <c r="E24" s="29"/>
      <c r="F24" s="2"/>
      <c r="G24" s="26"/>
      <c r="H24" s="85" t="s">
        <v>0</v>
      </c>
      <c r="I24" s="67"/>
      <c r="J24" s="66"/>
      <c r="K24" s="68"/>
      <c r="N24" s="1"/>
      <c r="O24" s="1"/>
      <c r="P24" s="1"/>
      <c r="Q24" s="81"/>
    </row>
    <row r="25" spans="1:17" ht="18">
      <c r="A25" s="25"/>
      <c r="B25" s="50" t="s">
        <v>11</v>
      </c>
      <c r="C25" s="31"/>
      <c r="D25" s="32"/>
      <c r="E25" s="29"/>
      <c r="F25" s="34"/>
      <c r="G25" s="26"/>
      <c r="H25" s="85"/>
      <c r="I25" s="67"/>
      <c r="J25" s="66"/>
      <c r="K25" s="68"/>
      <c r="Q25" s="81"/>
    </row>
    <row r="26" spans="1:17" ht="12.75">
      <c r="A26" s="25"/>
      <c r="B26" s="96" t="s">
        <v>88</v>
      </c>
      <c r="C26" s="97"/>
      <c r="D26" s="97"/>
      <c r="E26" s="98"/>
      <c r="F26" s="99" t="s">
        <v>0</v>
      </c>
      <c r="G26" s="100"/>
      <c r="H26" s="2"/>
      <c r="I26" s="101"/>
      <c r="J26" s="66"/>
      <c r="K26" s="68"/>
      <c r="Q26" s="81"/>
    </row>
    <row r="27" spans="1:17" ht="12.75">
      <c r="A27" s="25"/>
      <c r="B27" s="102"/>
      <c r="C27" s="97"/>
      <c r="D27" s="97"/>
      <c r="E27" s="98"/>
      <c r="F27" s="99"/>
      <c r="G27" s="100"/>
      <c r="H27" s="2"/>
      <c r="I27" s="101"/>
      <c r="J27" s="66"/>
      <c r="K27" s="68"/>
      <c r="Q27" s="81"/>
    </row>
    <row r="28" spans="1:17" ht="12.75">
      <c r="A28" s="25"/>
      <c r="B28" s="103" t="s">
        <v>107</v>
      </c>
      <c r="C28" s="97"/>
      <c r="D28" s="98"/>
      <c r="E28" s="98"/>
      <c r="F28" s="98"/>
      <c r="G28" s="97"/>
      <c r="H28" s="104" t="s">
        <v>96</v>
      </c>
      <c r="I28" s="101"/>
      <c r="J28" s="66"/>
      <c r="K28" s="68"/>
      <c r="Q28" s="81"/>
    </row>
    <row r="29" spans="1:17" ht="12.75">
      <c r="A29" s="25"/>
      <c r="B29" s="102" t="s">
        <v>36</v>
      </c>
      <c r="C29" s="97"/>
      <c r="D29" s="105">
        <v>-13000</v>
      </c>
      <c r="E29" s="2"/>
      <c r="F29" s="106"/>
      <c r="G29" s="100"/>
      <c r="H29" s="104" t="s">
        <v>97</v>
      </c>
      <c r="I29" s="101"/>
      <c r="J29" s="66"/>
      <c r="K29" s="68"/>
      <c r="Q29" s="81"/>
    </row>
    <row r="30" spans="1:17" ht="12.75">
      <c r="A30" s="25"/>
      <c r="B30" s="102" t="s">
        <v>104</v>
      </c>
      <c r="C30" s="97"/>
      <c r="D30" s="105">
        <v>-1800</v>
      </c>
      <c r="E30" s="2"/>
      <c r="F30" s="106"/>
      <c r="G30" s="97"/>
      <c r="H30" s="97"/>
      <c r="I30" s="101"/>
      <c r="J30" s="66"/>
      <c r="K30" s="68"/>
      <c r="Q30" s="81"/>
    </row>
    <row r="31" spans="1:17" ht="12.75">
      <c r="A31" s="25"/>
      <c r="B31" s="102" t="s">
        <v>37</v>
      </c>
      <c r="C31" s="126">
        <f>-SUM(D29:D31)/F23</f>
        <v>0.3</v>
      </c>
      <c r="D31" s="86">
        <f>-F23*0.3-SUM(D29:D30)</f>
        <v>-1912.0999999999985</v>
      </c>
      <c r="E31" s="29" t="s">
        <v>3</v>
      </c>
      <c r="F31" s="107">
        <f>SUM(D29:D31)</f>
        <v>-16712.1</v>
      </c>
      <c r="G31" s="108"/>
      <c r="H31" s="109" t="s">
        <v>83</v>
      </c>
      <c r="I31" s="110"/>
      <c r="J31" s="66"/>
      <c r="K31" s="68"/>
      <c r="Q31" s="81"/>
    </row>
    <row r="32" spans="1:17" ht="12.75">
      <c r="A32" s="25"/>
      <c r="B32" s="102"/>
      <c r="C32" s="102"/>
      <c r="D32" s="97"/>
      <c r="E32" s="84"/>
      <c r="F32" s="111"/>
      <c r="G32" s="108"/>
      <c r="H32" s="109"/>
      <c r="I32" s="110"/>
      <c r="J32" s="66"/>
      <c r="K32" s="68"/>
      <c r="Q32" s="81"/>
    </row>
    <row r="33" spans="1:11" s="75" customFormat="1" ht="12.75">
      <c r="A33" s="112" t="s">
        <v>0</v>
      </c>
      <c r="B33" s="103" t="s">
        <v>47</v>
      </c>
      <c r="C33" s="97"/>
      <c r="D33" s="97"/>
      <c r="E33" s="29" t="s">
        <v>4</v>
      </c>
      <c r="F33" s="113">
        <f>-0.1*D19</f>
        <v>-5320.700000000001</v>
      </c>
      <c r="G33" s="97"/>
      <c r="H33" s="114" t="s">
        <v>93</v>
      </c>
      <c r="I33" s="110"/>
      <c r="J33" s="97"/>
      <c r="K33" s="115"/>
    </row>
    <row r="34" spans="1:11" s="75" customFormat="1" ht="12.75">
      <c r="A34" s="112"/>
      <c r="B34" s="102"/>
      <c r="C34" s="97"/>
      <c r="D34" s="97"/>
      <c r="E34" s="98"/>
      <c r="F34" s="87"/>
      <c r="G34" s="108"/>
      <c r="H34" s="114" t="s">
        <v>110</v>
      </c>
      <c r="I34" s="110"/>
      <c r="J34" s="97"/>
      <c r="K34" s="115"/>
    </row>
    <row r="35" spans="1:11" s="75" customFormat="1" ht="12.75">
      <c r="A35" s="112" t="s">
        <v>0</v>
      </c>
      <c r="B35" s="116" t="s">
        <v>61</v>
      </c>
      <c r="C35" s="97"/>
      <c r="D35" s="97"/>
      <c r="E35" s="98"/>
      <c r="F35" s="99">
        <f>F23+F31+F33</f>
        <v>33674.2</v>
      </c>
      <c r="G35" s="97"/>
      <c r="H35" s="128" t="s">
        <v>39</v>
      </c>
      <c r="I35" s="97"/>
      <c r="J35" s="97"/>
      <c r="K35" s="115"/>
    </row>
    <row r="36" spans="1:11" s="75" customFormat="1" ht="12.75">
      <c r="A36" s="117"/>
      <c r="B36" s="97"/>
      <c r="C36" s="97"/>
      <c r="D36" s="97"/>
      <c r="E36" s="98"/>
      <c r="F36" s="98"/>
      <c r="G36" s="97"/>
      <c r="H36" s="114"/>
      <c r="I36" s="97"/>
      <c r="J36" s="97"/>
      <c r="K36" s="115"/>
    </row>
    <row r="37" spans="1:11" s="75" customFormat="1" ht="12.75">
      <c r="A37" s="117"/>
      <c r="B37" s="118" t="s">
        <v>113</v>
      </c>
      <c r="C37" s="97"/>
      <c r="D37" s="97"/>
      <c r="E37" s="127" t="s">
        <v>41</v>
      </c>
      <c r="F37" s="88">
        <f>-IF(F35&gt;180000,54550+0.45*(F35-180000),IF(F35&gt;80000,17550+0.37*(F35-80000),IF(F35&gt;37000,4650+0.3*(F35-37000),IF(F35&gt;6000,0.15*(F35-6000),0))))-F35*0.015</f>
        <v>-4656.2429999999995</v>
      </c>
      <c r="G37" s="97"/>
      <c r="H37" s="114" t="s">
        <v>108</v>
      </c>
      <c r="I37" s="97"/>
      <c r="J37" s="97"/>
      <c r="K37" s="115"/>
    </row>
    <row r="38" spans="1:11" s="75" customFormat="1" ht="12.75">
      <c r="A38" s="117"/>
      <c r="B38" s="97"/>
      <c r="C38" s="97"/>
      <c r="D38" s="97"/>
      <c r="E38" s="98"/>
      <c r="F38" s="98"/>
      <c r="G38" s="97"/>
      <c r="H38" s="114"/>
      <c r="I38" s="97"/>
      <c r="J38" s="97"/>
      <c r="K38" s="115"/>
    </row>
    <row r="39" spans="1:11" s="75" customFormat="1" ht="15">
      <c r="A39" s="120" t="s">
        <v>0</v>
      </c>
      <c r="B39" s="121" t="s">
        <v>85</v>
      </c>
      <c r="C39" s="122"/>
      <c r="D39" s="122"/>
      <c r="E39" s="123" t="s">
        <v>44</v>
      </c>
      <c r="F39" s="89">
        <f>SUM(F35:F38)</f>
        <v>29017.957</v>
      </c>
      <c r="G39" s="97"/>
      <c r="H39" s="114" t="s">
        <v>0</v>
      </c>
      <c r="I39" s="97"/>
      <c r="J39" s="97"/>
      <c r="K39" s="115"/>
    </row>
    <row r="40" spans="1:17" ht="12.75">
      <c r="A40" s="25"/>
      <c r="B40" s="102"/>
      <c r="C40" s="102"/>
      <c r="D40" s="97"/>
      <c r="E40" s="84"/>
      <c r="F40" s="111"/>
      <c r="G40" s="108"/>
      <c r="H40" s="124"/>
      <c r="I40" s="110"/>
      <c r="J40" s="66"/>
      <c r="K40" s="68"/>
      <c r="Q40" s="81"/>
    </row>
    <row r="41" spans="1:17" ht="18">
      <c r="A41" s="25"/>
      <c r="B41" s="50" t="s">
        <v>26</v>
      </c>
      <c r="C41" s="2"/>
      <c r="D41" s="2"/>
      <c r="E41" s="2"/>
      <c r="F41" s="2"/>
      <c r="G41" s="26"/>
      <c r="H41" s="66" t="s">
        <v>0</v>
      </c>
      <c r="I41" s="66"/>
      <c r="J41" s="66"/>
      <c r="K41" s="68"/>
      <c r="Q41" s="81"/>
    </row>
    <row r="42" spans="1:17" ht="12.75">
      <c r="A42" s="25"/>
      <c r="B42" s="33" t="s">
        <v>90</v>
      </c>
      <c r="C42" s="2"/>
      <c r="D42" s="72">
        <f>INDEX($P$8:$P$22,$O$15)</f>
        <v>9045</v>
      </c>
      <c r="E42" s="159" t="s">
        <v>0</v>
      </c>
      <c r="F42" s="2"/>
      <c r="G42" s="26"/>
      <c r="H42" s="66" t="s">
        <v>98</v>
      </c>
      <c r="I42" s="66"/>
      <c r="J42" s="66"/>
      <c r="K42" s="68"/>
      <c r="Q42" s="81"/>
    </row>
    <row r="43" spans="1:17" ht="12.75">
      <c r="A43" s="25"/>
      <c r="B43" s="152" t="s">
        <v>0</v>
      </c>
      <c r="C43" s="2"/>
      <c r="D43" s="143"/>
      <c r="F43" s="2"/>
      <c r="G43" s="26"/>
      <c r="H43" s="66" t="s">
        <v>99</v>
      </c>
      <c r="I43" s="66"/>
      <c r="J43" s="66"/>
      <c r="K43" s="68"/>
      <c r="Q43" s="81"/>
    </row>
    <row r="44" spans="1:17" ht="18">
      <c r="A44" s="25"/>
      <c r="C44" s="151" t="s">
        <v>109</v>
      </c>
      <c r="D44" s="64">
        <v>0</v>
      </c>
      <c r="E44" s="157" t="s">
        <v>45</v>
      </c>
      <c r="F44" s="73">
        <f>SUM(D42:D44)</f>
        <v>9045</v>
      </c>
      <c r="G44" s="2"/>
      <c r="H44" s="66" t="s">
        <v>111</v>
      </c>
      <c r="I44" s="67"/>
      <c r="J44" s="66"/>
      <c r="K44" s="68"/>
      <c r="Q44" s="81"/>
    </row>
    <row r="45" spans="1:17" ht="12.75">
      <c r="A45" s="25"/>
      <c r="B45" s="2"/>
      <c r="C45" s="2"/>
      <c r="D45" s="18"/>
      <c r="E45" s="18"/>
      <c r="F45" s="55"/>
      <c r="G45" s="2"/>
      <c r="H45" s="66"/>
      <c r="I45" s="67"/>
      <c r="J45" s="66"/>
      <c r="K45" s="68"/>
      <c r="Q45" s="81"/>
    </row>
    <row r="46" spans="1:17" ht="18">
      <c r="A46" s="36"/>
      <c r="B46" s="50" t="s">
        <v>29</v>
      </c>
      <c r="C46" s="2"/>
      <c r="D46" s="2"/>
      <c r="E46" s="2"/>
      <c r="F46" s="2"/>
      <c r="G46" s="2"/>
      <c r="H46" s="66"/>
      <c r="I46" s="66"/>
      <c r="J46" s="66"/>
      <c r="K46" s="68"/>
      <c r="Q46" s="81"/>
    </row>
    <row r="47" spans="1:17" ht="12.75">
      <c r="A47" s="35"/>
      <c r="B47" s="38" t="s">
        <v>42</v>
      </c>
      <c r="C47" s="2"/>
      <c r="D47" s="18"/>
      <c r="E47" s="18"/>
      <c r="F47" s="56"/>
      <c r="G47" s="2"/>
      <c r="H47" s="69" t="s">
        <v>0</v>
      </c>
      <c r="I47" s="66"/>
      <c r="J47" s="66"/>
      <c r="K47" s="68"/>
      <c r="N47" s="76"/>
      <c r="Q47" s="81"/>
    </row>
    <row r="48" spans="1:17" ht="12.75">
      <c r="A48" s="35"/>
      <c r="B48" s="26" t="s">
        <v>7</v>
      </c>
      <c r="C48" s="2"/>
      <c r="D48" s="46">
        <v>7747</v>
      </c>
      <c r="E48" s="18"/>
      <c r="F48" s="56"/>
      <c r="G48" s="2"/>
      <c r="H48" s="66" t="s">
        <v>57</v>
      </c>
      <c r="I48" s="66"/>
      <c r="J48" s="66"/>
      <c r="K48" s="68"/>
      <c r="N48" s="76"/>
      <c r="Q48" s="81"/>
    </row>
    <row r="49" spans="1:17" ht="15">
      <c r="A49" s="15"/>
      <c r="B49" s="26" t="s">
        <v>105</v>
      </c>
      <c r="C49" s="2"/>
      <c r="D49" s="47">
        <f>246*10</f>
        <v>2460</v>
      </c>
      <c r="E49" s="157" t="s">
        <v>46</v>
      </c>
      <c r="F49" s="93">
        <f>SUM(D48:D49)</f>
        <v>10207</v>
      </c>
      <c r="G49" s="2"/>
      <c r="H49" s="66" t="s">
        <v>28</v>
      </c>
      <c r="I49" s="66"/>
      <c r="J49" s="66"/>
      <c r="K49" s="68"/>
      <c r="N49" s="76"/>
      <c r="Q49" s="81"/>
    </row>
    <row r="50" spans="1:17" ht="23.25">
      <c r="A50" s="15"/>
      <c r="B50" s="164" t="s">
        <v>79</v>
      </c>
      <c r="C50" s="2"/>
      <c r="D50" s="155"/>
      <c r="E50" s="142"/>
      <c r="F50" s="156"/>
      <c r="G50" s="2"/>
      <c r="H50" s="66"/>
      <c r="I50" s="66"/>
      <c r="J50" s="66"/>
      <c r="K50" s="68"/>
      <c r="N50" s="76"/>
      <c r="Q50" s="81"/>
    </row>
    <row r="51" spans="1:11" ht="12.75">
      <c r="A51" s="25"/>
      <c r="B51" s="26"/>
      <c r="C51" s="5" t="s">
        <v>0</v>
      </c>
      <c r="D51" s="18"/>
      <c r="E51" s="18"/>
      <c r="F51" s="56"/>
      <c r="G51" s="2"/>
      <c r="H51" s="66"/>
      <c r="I51" s="66"/>
      <c r="J51" s="66"/>
      <c r="K51" s="68"/>
    </row>
    <row r="52" spans="1:14" ht="15">
      <c r="A52" s="25"/>
      <c r="B52" s="26" t="s">
        <v>43</v>
      </c>
      <c r="C52" s="2"/>
      <c r="D52" s="29" t="s">
        <v>0</v>
      </c>
      <c r="E52" s="157" t="s">
        <v>60</v>
      </c>
      <c r="F52" s="90">
        <v>0</v>
      </c>
      <c r="G52" s="2"/>
      <c r="H52" s="66" t="s">
        <v>58</v>
      </c>
      <c r="I52" s="66"/>
      <c r="J52" s="66"/>
      <c r="K52" s="68"/>
      <c r="N52" s="76"/>
    </row>
    <row r="53" spans="1:14" ht="12.75">
      <c r="A53" s="25"/>
      <c r="B53" s="26" t="s">
        <v>0</v>
      </c>
      <c r="C53" s="2"/>
      <c r="D53" s="28" t="s">
        <v>0</v>
      </c>
      <c r="E53" s="18"/>
      <c r="F53" s="56"/>
      <c r="G53" s="2"/>
      <c r="H53" s="66" t="s">
        <v>100</v>
      </c>
      <c r="I53" s="66"/>
      <c r="J53" s="66"/>
      <c r="K53" s="68"/>
      <c r="N53" s="76"/>
    </row>
    <row r="54" spans="1:16" ht="15.75">
      <c r="A54" s="91" t="s">
        <v>0</v>
      </c>
      <c r="B54" s="92" t="s">
        <v>74</v>
      </c>
      <c r="C54" s="39"/>
      <c r="D54" s="40"/>
      <c r="E54" s="41" t="s">
        <v>0</v>
      </c>
      <c r="F54" s="82">
        <f>F23+F44+F49+F52</f>
        <v>74959</v>
      </c>
      <c r="G54" s="2"/>
      <c r="H54" s="26"/>
      <c r="I54" s="22"/>
      <c r="J54" s="22"/>
      <c r="K54" s="23"/>
      <c r="O54" s="81"/>
      <c r="P54" s="81"/>
    </row>
    <row r="55" spans="1:16" ht="13.5" thickBot="1">
      <c r="A55" s="42"/>
      <c r="B55" s="43" t="s">
        <v>0</v>
      </c>
      <c r="C55" s="62"/>
      <c r="D55" s="44"/>
      <c r="E55" s="44"/>
      <c r="F55" s="57"/>
      <c r="G55" s="43"/>
      <c r="H55" s="43"/>
      <c r="I55" s="43"/>
      <c r="J55" s="43"/>
      <c r="K55" s="45"/>
      <c r="O55" s="81"/>
      <c r="P55" s="81"/>
    </row>
    <row r="56" spans="3:16" ht="12.75">
      <c r="C56" s="12"/>
      <c r="D56" s="48"/>
      <c r="E56" s="48"/>
      <c r="F56" s="52" t="s">
        <v>0</v>
      </c>
      <c r="G56" s="48"/>
      <c r="H56" s="48"/>
      <c r="I56" s="48"/>
      <c r="O56" s="81"/>
      <c r="P56" s="81"/>
    </row>
    <row r="57" spans="2:11" ht="12.75">
      <c r="B57" s="129" t="s">
        <v>73</v>
      </c>
      <c r="C57" s="75"/>
      <c r="D57" s="75"/>
      <c r="E57" s="75"/>
      <c r="F57" s="130"/>
      <c r="G57" s="130"/>
      <c r="H57" s="75"/>
      <c r="I57" s="75"/>
      <c r="J57" s="75"/>
      <c r="K57" s="75"/>
    </row>
    <row r="58" spans="2:11" ht="12.75">
      <c r="B58" s="75"/>
      <c r="C58" s="75"/>
      <c r="D58" s="75"/>
      <c r="E58" s="75"/>
      <c r="F58" s="130"/>
      <c r="G58" s="130"/>
      <c r="H58" s="75"/>
      <c r="I58" s="75"/>
      <c r="J58" s="75"/>
      <c r="K58" s="75"/>
    </row>
    <row r="59" spans="2:11" ht="12.75">
      <c r="B59" s="131"/>
      <c r="C59" s="131"/>
      <c r="D59" s="132" t="s">
        <v>62</v>
      </c>
      <c r="E59" s="131"/>
      <c r="F59" s="133" t="s">
        <v>63</v>
      </c>
      <c r="G59" s="130"/>
      <c r="H59" s="75"/>
      <c r="I59" s="75"/>
      <c r="J59" s="75"/>
      <c r="K59" s="75"/>
    </row>
    <row r="60" spans="2:11" ht="12.75">
      <c r="B60" s="131"/>
      <c r="C60" s="131"/>
      <c r="D60" s="132" t="s">
        <v>64</v>
      </c>
      <c r="E60" s="131"/>
      <c r="F60" s="133" t="s">
        <v>65</v>
      </c>
      <c r="G60" s="130"/>
      <c r="H60" s="75"/>
      <c r="I60" s="75"/>
      <c r="J60" s="75"/>
      <c r="K60" s="75"/>
    </row>
    <row r="61" spans="2:11" ht="12.75">
      <c r="B61" s="131" t="s">
        <v>55</v>
      </c>
      <c r="C61" s="75"/>
      <c r="D61" s="132" t="s">
        <v>5</v>
      </c>
      <c r="E61" s="75"/>
      <c r="F61" s="130"/>
      <c r="G61" s="130"/>
      <c r="H61" s="75"/>
      <c r="I61" s="75"/>
      <c r="J61" s="75"/>
      <c r="K61" s="75"/>
    </row>
    <row r="62" spans="2:11" ht="12.75">
      <c r="B62" s="75" t="s">
        <v>66</v>
      </c>
      <c r="C62" s="75"/>
      <c r="D62" s="134">
        <v>1000</v>
      </c>
      <c r="E62" s="134"/>
      <c r="F62" s="138" t="s">
        <v>77</v>
      </c>
      <c r="H62" s="134"/>
      <c r="I62" s="134"/>
      <c r="J62" s="134"/>
      <c r="K62" s="75"/>
    </row>
    <row r="63" spans="2:11" ht="12.75">
      <c r="B63" s="75" t="s">
        <v>67</v>
      </c>
      <c r="C63" s="75"/>
      <c r="D63" s="134">
        <v>1000</v>
      </c>
      <c r="E63" s="134"/>
      <c r="F63" s="138" t="s">
        <v>77</v>
      </c>
      <c r="H63" s="134"/>
      <c r="I63" s="134"/>
      <c r="J63" s="134"/>
      <c r="K63" s="75"/>
    </row>
    <row r="64" spans="2:11" ht="12.75">
      <c r="B64" s="75" t="s">
        <v>68</v>
      </c>
      <c r="C64" s="75"/>
      <c r="D64" s="135">
        <v>0.9</v>
      </c>
      <c r="E64" s="134"/>
      <c r="F64" s="135">
        <v>0.1</v>
      </c>
      <c r="G64" s="136"/>
      <c r="H64" s="134"/>
      <c r="I64" s="134"/>
      <c r="J64" s="134"/>
      <c r="K64" s="75"/>
    </row>
    <row r="65" spans="2:11" ht="12.75">
      <c r="B65" s="75" t="s">
        <v>69</v>
      </c>
      <c r="C65" s="75"/>
      <c r="D65" s="135">
        <v>1</v>
      </c>
      <c r="E65" s="134"/>
      <c r="F65" s="135">
        <v>0</v>
      </c>
      <c r="G65" s="136"/>
      <c r="H65" s="134"/>
      <c r="I65" s="134"/>
      <c r="J65" s="134"/>
      <c r="K65" s="75"/>
    </row>
    <row r="66" spans="2:11" ht="12.75">
      <c r="B66" s="75" t="s">
        <v>72</v>
      </c>
      <c r="C66" s="75"/>
      <c r="D66" s="134">
        <v>3500</v>
      </c>
      <c r="E66" s="134"/>
      <c r="F66" s="136" t="s">
        <v>77</v>
      </c>
      <c r="H66" s="134"/>
      <c r="I66" s="134"/>
      <c r="J66" s="134"/>
      <c r="K66" s="75"/>
    </row>
    <row r="67" spans="2:11" ht="12.75">
      <c r="B67" s="75"/>
      <c r="C67" s="75"/>
      <c r="D67" s="134"/>
      <c r="E67" s="134"/>
      <c r="F67" s="134"/>
      <c r="G67" s="136" t="s">
        <v>0</v>
      </c>
      <c r="H67" s="134"/>
      <c r="I67" s="134"/>
      <c r="J67" s="134"/>
      <c r="K67" s="75"/>
    </row>
    <row r="68" ht="12.75">
      <c r="G68" s="137"/>
    </row>
  </sheetData>
  <sheetProtection formatCells="0" formatRows="0" insertRows="0" selectLockedCells="1" sort="0" autoFilter="0" pivotTables="0"/>
  <mergeCells count="1">
    <mergeCell ref="B5:K5"/>
  </mergeCells>
  <printOptions/>
  <pageMargins left="0.21" right="0.15748031496062992" top="0.21" bottom="0.2" header="0.17" footer="0.17"/>
  <pageSetup fitToHeight="1" fitToWidth="1" horizontalDpi="600" verticalDpi="600" orientation="landscape" paperSize="9" scale="6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64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3.57421875" style="1" customWidth="1"/>
    <col min="2" max="2" width="74.421875" style="1" customWidth="1"/>
    <col min="3" max="3" width="9.00390625" style="1" customWidth="1"/>
    <col min="4" max="4" width="10.7109375" style="8" customWidth="1"/>
    <col min="5" max="5" width="8.00390625" style="8" bestFit="1" customWidth="1"/>
    <col min="6" max="6" width="11.7109375" style="51" customWidth="1"/>
    <col min="7" max="7" width="3.28125" style="1" customWidth="1"/>
    <col min="8" max="8" width="19.421875" style="1" customWidth="1"/>
    <col min="9" max="9" width="9.7109375" style="1" customWidth="1"/>
    <col min="10" max="10" width="58.8515625" style="1" customWidth="1"/>
    <col min="11" max="11" width="4.00390625" style="1" customWidth="1"/>
    <col min="12" max="12" width="3.140625" style="76" customWidth="1"/>
    <col min="13" max="13" width="2.28125" style="76" customWidth="1"/>
    <col min="14" max="14" width="47.8515625" style="77" hidden="1" customWidth="1"/>
    <col min="15" max="16" width="9.140625" style="76" hidden="1" customWidth="1"/>
    <col min="17" max="17" width="9.140625" style="77" customWidth="1"/>
    <col min="18" max="16384" width="9.140625" style="1" customWidth="1"/>
  </cols>
  <sheetData>
    <row r="1" spans="3:10" s="75" customFormat="1" ht="54" customHeight="1">
      <c r="C1" s="161" t="s">
        <v>92</v>
      </c>
      <c r="I1" s="160"/>
      <c r="J1" s="160"/>
    </row>
    <row r="2" spans="8:9" ht="12.75">
      <c r="H2" s="6"/>
      <c r="I2" s="7" t="s">
        <v>32</v>
      </c>
    </row>
    <row r="3" spans="1:9" ht="15.75">
      <c r="A3" s="58" t="s">
        <v>112</v>
      </c>
      <c r="H3" s="9"/>
      <c r="I3" s="7" t="s">
        <v>25</v>
      </c>
    </row>
    <row r="4" spans="4:9" ht="12.75">
      <c r="D4" s="1"/>
      <c r="E4" s="1"/>
      <c r="F4" s="1"/>
      <c r="I4" s="7"/>
    </row>
    <row r="5" spans="2:11" ht="15" customHeight="1">
      <c r="B5" s="165" t="s">
        <v>35</v>
      </c>
      <c r="C5" s="165"/>
      <c r="D5" s="165"/>
      <c r="E5" s="165"/>
      <c r="F5" s="165"/>
      <c r="G5" s="165"/>
      <c r="H5" s="165"/>
      <c r="I5" s="165"/>
      <c r="J5" s="165"/>
      <c r="K5" s="165"/>
    </row>
    <row r="6" spans="1:2" ht="15" customHeight="1" thickBot="1">
      <c r="A6" s="10"/>
      <c r="B6" s="43"/>
    </row>
    <row r="7" spans="1:16" ht="12.75">
      <c r="A7" s="11"/>
      <c r="B7" s="12"/>
      <c r="C7" s="12"/>
      <c r="D7" s="13"/>
      <c r="E7" s="13"/>
      <c r="F7" s="52" t="s">
        <v>0</v>
      </c>
      <c r="G7" s="12"/>
      <c r="H7" s="12"/>
      <c r="I7" s="14"/>
      <c r="J7" s="12"/>
      <c r="K7" s="4"/>
      <c r="N7" s="78" t="s">
        <v>50</v>
      </c>
      <c r="O7" s="79" t="s">
        <v>23</v>
      </c>
      <c r="P7" s="79" t="s">
        <v>24</v>
      </c>
    </row>
    <row r="8" spans="1:16" ht="12.75">
      <c r="A8" s="15"/>
      <c r="B8" s="26" t="s">
        <v>9</v>
      </c>
      <c r="C8" s="2"/>
      <c r="D8" s="18"/>
      <c r="E8" s="18"/>
      <c r="F8" s="53"/>
      <c r="G8" s="2"/>
      <c r="H8" s="2"/>
      <c r="I8" s="49"/>
      <c r="J8" s="2"/>
      <c r="K8" s="3"/>
      <c r="N8" s="80" t="s">
        <v>12</v>
      </c>
      <c r="O8" s="81">
        <v>45226</v>
      </c>
      <c r="P8" s="81">
        <v>8141</v>
      </c>
    </row>
    <row r="9" spans="1:16" ht="18">
      <c r="A9" s="15"/>
      <c r="B9" s="16" t="s">
        <v>31</v>
      </c>
      <c r="C9" s="158" t="s">
        <v>76</v>
      </c>
      <c r="D9" s="2"/>
      <c r="E9" s="2"/>
      <c r="F9" s="32"/>
      <c r="G9" s="19"/>
      <c r="H9" s="70"/>
      <c r="I9" s="21"/>
      <c r="J9" s="22"/>
      <c r="K9" s="23"/>
      <c r="N9" s="80" t="s">
        <v>13</v>
      </c>
      <c r="O9" s="81">
        <v>47886</v>
      </c>
      <c r="P9" s="81">
        <v>8141</v>
      </c>
    </row>
    <row r="10" spans="1:16" ht="7.5" customHeight="1">
      <c r="A10" s="15"/>
      <c r="B10" s="16"/>
      <c r="C10" s="74"/>
      <c r="D10" s="2"/>
      <c r="E10" s="2"/>
      <c r="F10" s="32"/>
      <c r="G10" s="19"/>
      <c r="H10" s="70"/>
      <c r="I10" s="21"/>
      <c r="J10" s="22"/>
      <c r="K10" s="23"/>
      <c r="N10" s="80" t="s">
        <v>14</v>
      </c>
      <c r="O10" s="81">
        <v>50546</v>
      </c>
      <c r="P10" s="81">
        <v>9045</v>
      </c>
    </row>
    <row r="11" spans="1:16" ht="15">
      <c r="A11" s="15"/>
      <c r="B11" s="37" t="s">
        <v>49</v>
      </c>
      <c r="C11" s="74"/>
      <c r="D11" s="94">
        <v>40544</v>
      </c>
      <c r="E11" s="95" t="s">
        <v>34</v>
      </c>
      <c r="F11" s="94">
        <v>40908</v>
      </c>
      <c r="G11" s="19"/>
      <c r="H11" s="83"/>
      <c r="I11" s="21"/>
      <c r="J11" s="22"/>
      <c r="K11" s="23"/>
      <c r="N11" s="80" t="s">
        <v>15</v>
      </c>
      <c r="O11" s="81">
        <v>34584</v>
      </c>
      <c r="P11" s="81">
        <v>6784</v>
      </c>
    </row>
    <row r="12" spans="1:16" ht="12" customHeight="1">
      <c r="A12" s="15"/>
      <c r="B12" s="16"/>
      <c r="C12" s="2"/>
      <c r="D12" s="2"/>
      <c r="E12" s="2"/>
      <c r="F12" s="32"/>
      <c r="G12" s="19"/>
      <c r="H12" s="83"/>
      <c r="I12" s="21"/>
      <c r="J12" s="22"/>
      <c r="K12" s="23"/>
      <c r="N12" s="80" t="s">
        <v>16</v>
      </c>
      <c r="O12" s="81">
        <v>39905</v>
      </c>
      <c r="P12" s="81">
        <v>6784</v>
      </c>
    </row>
    <row r="13" spans="1:16" ht="12.75">
      <c r="A13" s="15"/>
      <c r="B13" s="33" t="s">
        <v>101</v>
      </c>
      <c r="C13" s="2"/>
      <c r="D13" s="2"/>
      <c r="E13" s="2"/>
      <c r="F13" s="32"/>
      <c r="G13" s="19"/>
      <c r="H13" s="33"/>
      <c r="I13" s="21"/>
      <c r="J13" s="22"/>
      <c r="K13" s="23"/>
      <c r="N13" s="80" t="s">
        <v>20</v>
      </c>
      <c r="O13" s="81">
        <v>45226</v>
      </c>
      <c r="P13" s="81">
        <v>7688</v>
      </c>
    </row>
    <row r="14" spans="1:16" ht="6.75" customHeight="1">
      <c r="A14" s="15"/>
      <c r="B14" s="26"/>
      <c r="C14" s="61"/>
      <c r="D14" s="2"/>
      <c r="E14" s="2"/>
      <c r="F14" s="32"/>
      <c r="G14" s="19"/>
      <c r="H14" s="60"/>
      <c r="I14" s="21"/>
      <c r="J14" s="22"/>
      <c r="K14" s="23"/>
      <c r="N14" s="80" t="s">
        <v>17</v>
      </c>
      <c r="O14" s="81">
        <v>45226</v>
      </c>
      <c r="P14" s="81">
        <v>8141</v>
      </c>
    </row>
    <row r="15" spans="1:16" ht="12.75">
      <c r="A15" s="15"/>
      <c r="B15" s="2"/>
      <c r="C15" s="24" t="s">
        <v>0</v>
      </c>
      <c r="D15" s="2"/>
      <c r="E15" s="2"/>
      <c r="F15" s="2"/>
      <c r="G15" s="2"/>
      <c r="H15" s="22"/>
      <c r="I15" s="22"/>
      <c r="J15" s="22"/>
      <c r="K15" s="23"/>
      <c r="N15" s="80" t="s">
        <v>18</v>
      </c>
      <c r="O15" s="81">
        <v>47886</v>
      </c>
      <c r="P15" s="81">
        <v>8141</v>
      </c>
    </row>
    <row r="16" spans="1:16" ht="15">
      <c r="A16" s="15"/>
      <c r="B16" s="2"/>
      <c r="C16" s="24"/>
      <c r="D16" s="17" t="s">
        <v>5</v>
      </c>
      <c r="E16" s="18"/>
      <c r="F16" s="54" t="s">
        <v>5</v>
      </c>
      <c r="G16" s="2"/>
      <c r="H16" s="20" t="s">
        <v>6</v>
      </c>
      <c r="I16" s="22"/>
      <c r="J16" s="22"/>
      <c r="K16" s="23"/>
      <c r="N16" s="80" t="s">
        <v>19</v>
      </c>
      <c r="O16" s="81">
        <v>50546</v>
      </c>
      <c r="P16" s="81">
        <v>9045</v>
      </c>
    </row>
    <row r="17" spans="1:17" ht="18">
      <c r="A17" s="25"/>
      <c r="B17" s="50" t="s">
        <v>10</v>
      </c>
      <c r="C17" s="27" t="s">
        <v>0</v>
      </c>
      <c r="D17" s="2"/>
      <c r="E17" s="2"/>
      <c r="F17" s="2"/>
      <c r="G17" s="26"/>
      <c r="H17" s="22" t="s">
        <v>0</v>
      </c>
      <c r="I17" s="30"/>
      <c r="J17" s="22"/>
      <c r="K17" s="23"/>
      <c r="N17" s="80" t="s">
        <v>21</v>
      </c>
      <c r="O17" s="81">
        <v>6651</v>
      </c>
      <c r="P17" s="81">
        <f>O17*0.09</f>
        <v>598.59</v>
      </c>
      <c r="Q17" s="77" t="s">
        <v>0</v>
      </c>
    </row>
    <row r="18" spans="1:17" ht="12.75">
      <c r="A18" s="25"/>
      <c r="B18" s="70" t="s">
        <v>27</v>
      </c>
      <c r="C18" s="31"/>
      <c r="D18" s="71">
        <f>INDEX(O8:O18,O19)</f>
        <v>34584</v>
      </c>
      <c r="E18" s="29" t="s">
        <v>2</v>
      </c>
      <c r="F18" s="2"/>
      <c r="G18" s="26"/>
      <c r="H18" s="66" t="s">
        <v>103</v>
      </c>
      <c r="I18" s="67"/>
      <c r="J18" s="66"/>
      <c r="K18" s="68"/>
      <c r="N18" s="80" t="s">
        <v>22</v>
      </c>
      <c r="O18" s="81">
        <v>5321</v>
      </c>
      <c r="P18" s="81">
        <v>0</v>
      </c>
      <c r="Q18" s="81" t="s">
        <v>0</v>
      </c>
    </row>
    <row r="19" spans="1:17" ht="12.75">
      <c r="A19" s="25"/>
      <c r="B19" s="33"/>
      <c r="C19" s="31"/>
      <c r="D19" s="28"/>
      <c r="E19" s="29"/>
      <c r="F19" s="34"/>
      <c r="G19" s="26"/>
      <c r="H19" s="66"/>
      <c r="I19" s="67"/>
      <c r="J19" s="66"/>
      <c r="K19" s="68"/>
      <c r="N19" s="81" t="s">
        <v>0</v>
      </c>
      <c r="O19" s="76">
        <v>4</v>
      </c>
      <c r="P19" s="76">
        <v>9</v>
      </c>
      <c r="Q19" s="81"/>
    </row>
    <row r="20" spans="1:17" ht="18">
      <c r="A20" s="25"/>
      <c r="B20" s="33" t="s">
        <v>94</v>
      </c>
      <c r="C20" s="31"/>
      <c r="D20" s="63">
        <v>0</v>
      </c>
      <c r="E20" s="29"/>
      <c r="F20" s="56"/>
      <c r="G20" s="26"/>
      <c r="H20" s="66" t="s">
        <v>0</v>
      </c>
      <c r="I20" s="67"/>
      <c r="J20" s="66"/>
      <c r="K20" s="68"/>
      <c r="Q20" s="81"/>
    </row>
    <row r="21" spans="1:17" ht="18">
      <c r="A21" s="25"/>
      <c r="B21" s="33" t="s">
        <v>30</v>
      </c>
      <c r="C21" s="153" t="s">
        <v>81</v>
      </c>
      <c r="D21" s="63">
        <v>480</v>
      </c>
      <c r="E21" s="29"/>
      <c r="F21" s="56"/>
      <c r="G21" s="26"/>
      <c r="H21" s="66"/>
      <c r="I21" s="67"/>
      <c r="J21" s="66"/>
      <c r="K21" s="68"/>
      <c r="Q21" s="81"/>
    </row>
    <row r="22" spans="1:17" ht="15">
      <c r="A22" s="25"/>
      <c r="B22" s="65" t="s">
        <v>86</v>
      </c>
      <c r="C22" s="153" t="s">
        <v>82</v>
      </c>
      <c r="D22" s="64">
        <v>9500</v>
      </c>
      <c r="E22" s="157" t="s">
        <v>1</v>
      </c>
      <c r="F22" s="71">
        <f>SUM(D18:D22)</f>
        <v>44564</v>
      </c>
      <c r="G22" s="26"/>
      <c r="H22" s="66" t="s">
        <v>70</v>
      </c>
      <c r="I22" s="67"/>
      <c r="J22" s="66"/>
      <c r="K22" s="68"/>
      <c r="Q22" s="81"/>
    </row>
    <row r="23" spans="1:17" ht="12.75">
      <c r="A23" s="25"/>
      <c r="C23" s="31"/>
      <c r="D23" s="32"/>
      <c r="E23" s="29"/>
      <c r="F23" s="2"/>
      <c r="G23" s="26"/>
      <c r="H23" s="66" t="s">
        <v>80</v>
      </c>
      <c r="I23" s="67"/>
      <c r="J23" s="66"/>
      <c r="K23" s="68"/>
      <c r="Q23" s="81"/>
    </row>
    <row r="24" spans="1:17" ht="18">
      <c r="A24" s="25"/>
      <c r="B24" s="50" t="s">
        <v>11</v>
      </c>
      <c r="C24" s="31"/>
      <c r="D24" s="32"/>
      <c r="E24" s="29"/>
      <c r="F24" s="34"/>
      <c r="G24" s="26"/>
      <c r="H24" s="85"/>
      <c r="I24" s="67"/>
      <c r="J24" s="66"/>
      <c r="K24" s="68"/>
      <c r="Q24" s="81"/>
    </row>
    <row r="25" spans="1:17" ht="12.75">
      <c r="A25" s="25"/>
      <c r="B25" s="96" t="s">
        <v>88</v>
      </c>
      <c r="C25" s="97"/>
      <c r="D25" s="97"/>
      <c r="E25" s="98"/>
      <c r="F25" s="99" t="s">
        <v>0</v>
      </c>
      <c r="G25" s="100"/>
      <c r="H25" s="2"/>
      <c r="I25" s="101"/>
      <c r="J25" s="66"/>
      <c r="K25" s="68"/>
      <c r="Q25" s="81"/>
    </row>
    <row r="26" spans="1:17" ht="12.75">
      <c r="A26" s="25"/>
      <c r="B26" s="102"/>
      <c r="C26" s="97"/>
      <c r="D26" s="97"/>
      <c r="E26" s="98"/>
      <c r="F26" s="99"/>
      <c r="G26" s="100"/>
      <c r="H26" s="2"/>
      <c r="I26" s="101"/>
      <c r="J26" s="66"/>
      <c r="K26" s="68"/>
      <c r="Q26" s="81"/>
    </row>
    <row r="27" spans="1:17" ht="12.75">
      <c r="A27" s="25"/>
      <c r="B27" s="103" t="s">
        <v>107</v>
      </c>
      <c r="C27" s="97"/>
      <c r="D27" s="98"/>
      <c r="E27" s="98"/>
      <c r="F27" s="98"/>
      <c r="G27" s="97"/>
      <c r="H27" s="104" t="s">
        <v>96</v>
      </c>
      <c r="I27" s="101"/>
      <c r="J27" s="66"/>
      <c r="K27" s="68"/>
      <c r="Q27" s="81"/>
    </row>
    <row r="28" spans="1:17" ht="12.75">
      <c r="A28" s="25"/>
      <c r="B28" s="102"/>
      <c r="C28" s="97"/>
      <c r="D28" s="146"/>
      <c r="E28" s="2"/>
      <c r="F28" s="98"/>
      <c r="G28" s="100"/>
      <c r="I28" s="101"/>
      <c r="J28" s="66"/>
      <c r="K28" s="68"/>
      <c r="Q28" s="81"/>
    </row>
    <row r="29" spans="1:17" ht="12.75">
      <c r="A29" s="25"/>
      <c r="B29" s="102" t="s">
        <v>106</v>
      </c>
      <c r="C29" s="97"/>
      <c r="D29" s="144">
        <v>-600</v>
      </c>
      <c r="E29" s="2"/>
      <c r="F29" s="98"/>
      <c r="G29" s="97"/>
      <c r="H29" s="104" t="s">
        <v>97</v>
      </c>
      <c r="I29" s="101"/>
      <c r="J29" s="66"/>
      <c r="K29" s="68"/>
      <c r="O29" s="76" t="s">
        <v>0</v>
      </c>
      <c r="Q29" s="81"/>
    </row>
    <row r="30" spans="1:17" ht="12.75">
      <c r="A30" s="25"/>
      <c r="B30" s="102" t="s">
        <v>59</v>
      </c>
      <c r="C30" s="148">
        <f>-SUM(D28:D30)/F22</f>
        <v>0.3</v>
      </c>
      <c r="D30" s="145">
        <f>-F22*0.3-SUM(D28:D29)</f>
        <v>-12769.199999999999</v>
      </c>
      <c r="E30" s="29" t="s">
        <v>3</v>
      </c>
      <c r="F30" s="107">
        <f>SUM(D28:D30)</f>
        <v>-13369.199999999999</v>
      </c>
      <c r="G30" s="108"/>
      <c r="H30" s="109" t="s">
        <v>83</v>
      </c>
      <c r="I30" s="110"/>
      <c r="J30" s="66"/>
      <c r="K30" s="68"/>
      <c r="Q30" s="81"/>
    </row>
    <row r="31" spans="1:17" ht="12.75">
      <c r="A31" s="25"/>
      <c r="B31" s="102"/>
      <c r="C31" s="102"/>
      <c r="D31" s="97"/>
      <c r="E31" s="146"/>
      <c r="F31" s="111"/>
      <c r="G31" s="108"/>
      <c r="H31" s="109"/>
      <c r="I31" s="110"/>
      <c r="J31" s="66"/>
      <c r="K31" s="68"/>
      <c r="Q31" s="81"/>
    </row>
    <row r="32" spans="1:11" s="75" customFormat="1" ht="12.75">
      <c r="A32" s="112" t="s">
        <v>0</v>
      </c>
      <c r="B32" s="103" t="s">
        <v>48</v>
      </c>
      <c r="C32" s="97"/>
      <c r="D32" s="97"/>
      <c r="E32" s="29" t="s">
        <v>4</v>
      </c>
      <c r="F32" s="113">
        <v>0</v>
      </c>
      <c r="G32" s="97"/>
      <c r="H32" s="114" t="s">
        <v>89</v>
      </c>
      <c r="I32" s="110"/>
      <c r="J32" s="97"/>
      <c r="K32" s="115"/>
    </row>
    <row r="33" spans="1:11" s="75" customFormat="1" ht="12.75">
      <c r="A33" s="112"/>
      <c r="B33" s="102"/>
      <c r="C33" s="97"/>
      <c r="D33" s="97"/>
      <c r="E33" s="98"/>
      <c r="F33" s="87"/>
      <c r="G33" s="108"/>
      <c r="H33" s="114" t="s">
        <v>38</v>
      </c>
      <c r="I33" s="110"/>
      <c r="J33" s="97"/>
      <c r="K33" s="115"/>
    </row>
    <row r="34" spans="1:11" s="75" customFormat="1" ht="12.75">
      <c r="A34" s="112" t="s">
        <v>0</v>
      </c>
      <c r="B34" s="116" t="s">
        <v>61</v>
      </c>
      <c r="C34" s="97"/>
      <c r="D34" s="97"/>
      <c r="E34" s="98"/>
      <c r="F34" s="99">
        <f>F22+F30+F32</f>
        <v>31194.800000000003</v>
      </c>
      <c r="G34" s="97"/>
      <c r="H34" s="128" t="s">
        <v>39</v>
      </c>
      <c r="I34" s="97"/>
      <c r="J34" s="97"/>
      <c r="K34" s="115"/>
    </row>
    <row r="35" spans="1:11" s="75" customFormat="1" ht="12.75">
      <c r="A35" s="117"/>
      <c r="B35" s="97"/>
      <c r="C35" s="97"/>
      <c r="D35" s="97"/>
      <c r="E35" s="98"/>
      <c r="F35" s="98"/>
      <c r="G35" s="97"/>
      <c r="H35" s="114"/>
      <c r="I35" s="97"/>
      <c r="J35" s="97"/>
      <c r="K35" s="115"/>
    </row>
    <row r="36" spans="1:11" s="75" customFormat="1" ht="12.75">
      <c r="A36" s="117"/>
      <c r="B36" s="118" t="s">
        <v>113</v>
      </c>
      <c r="C36" s="97"/>
      <c r="D36" s="97"/>
      <c r="E36" s="127" t="s">
        <v>41</v>
      </c>
      <c r="F36" s="88">
        <f>-IF(F34&gt;180000,54550+0.45*(F34-180000),IF(F34&gt;80000,17550+0.37*(F34-80000),IF(F34&gt;37000,4650+0.3*(F34-37000),IF(F34&gt;6000,0.15*(F34-6000),0))))-F34*0.015</f>
        <v>-4247.142</v>
      </c>
      <c r="G36" s="97"/>
      <c r="H36" s="114" t="s">
        <v>108</v>
      </c>
      <c r="I36" s="97"/>
      <c r="J36" s="97"/>
      <c r="K36" s="115"/>
    </row>
    <row r="37" spans="1:11" s="75" customFormat="1" ht="12.75">
      <c r="A37" s="117"/>
      <c r="B37" s="119" t="s">
        <v>0</v>
      </c>
      <c r="C37" s="97"/>
      <c r="D37" s="97"/>
      <c r="E37" s="147" t="s">
        <v>0</v>
      </c>
      <c r="F37" s="147" t="s">
        <v>0</v>
      </c>
      <c r="G37" s="97"/>
      <c r="H37" s="114"/>
      <c r="I37" s="97"/>
      <c r="J37" s="97"/>
      <c r="K37" s="115"/>
    </row>
    <row r="38" spans="1:11" s="75" customFormat="1" ht="15">
      <c r="A38" s="120" t="s">
        <v>0</v>
      </c>
      <c r="B38" s="121" t="s">
        <v>40</v>
      </c>
      <c r="C38" s="122"/>
      <c r="D38" s="122" t="s">
        <v>0</v>
      </c>
      <c r="E38" s="123" t="s">
        <v>44</v>
      </c>
      <c r="F38" s="89">
        <f>SUM(F34:F37)</f>
        <v>26947.658000000003</v>
      </c>
      <c r="G38" s="97"/>
      <c r="H38" s="114" t="s">
        <v>0</v>
      </c>
      <c r="I38" s="97"/>
      <c r="J38" s="97"/>
      <c r="K38" s="115"/>
    </row>
    <row r="39" spans="1:17" ht="12.75">
      <c r="A39" s="25"/>
      <c r="B39" s="102"/>
      <c r="C39" s="102"/>
      <c r="D39" s="97"/>
      <c r="E39" s="146"/>
      <c r="F39" s="111"/>
      <c r="G39" s="108"/>
      <c r="H39" s="124"/>
      <c r="I39" s="110"/>
      <c r="J39" s="66"/>
      <c r="K39" s="68"/>
      <c r="Q39" s="81"/>
    </row>
    <row r="40" spans="1:17" ht="18">
      <c r="A40" s="25"/>
      <c r="B40" s="50" t="s">
        <v>26</v>
      </c>
      <c r="C40" s="2"/>
      <c r="D40" s="2"/>
      <c r="E40" s="2"/>
      <c r="F40" s="2"/>
      <c r="G40" s="26"/>
      <c r="H40" s="66" t="s">
        <v>0</v>
      </c>
      <c r="I40" s="66"/>
      <c r="J40" s="66"/>
      <c r="K40" s="68"/>
      <c r="Q40" s="81"/>
    </row>
    <row r="41" spans="1:17" ht="12.75">
      <c r="A41" s="25"/>
      <c r="B41" s="33" t="s">
        <v>91</v>
      </c>
      <c r="C41" s="2"/>
      <c r="D41" s="72">
        <f>INDEX($P$8:$P$18,$O$19)</f>
        <v>6784</v>
      </c>
      <c r="F41" s="2"/>
      <c r="G41" s="26"/>
      <c r="H41" s="66" t="s">
        <v>102</v>
      </c>
      <c r="I41" s="66"/>
      <c r="J41" s="66"/>
      <c r="K41" s="68"/>
      <c r="Q41" s="81"/>
    </row>
    <row r="42" spans="1:17" ht="18">
      <c r="A42" s="25"/>
      <c r="B42" s="33" t="s">
        <v>33</v>
      </c>
      <c r="C42" s="2"/>
      <c r="D42" s="64">
        <v>0</v>
      </c>
      <c r="E42" s="157" t="s">
        <v>45</v>
      </c>
      <c r="F42" s="73">
        <f>SUM(D41:D42)</f>
        <v>6784</v>
      </c>
      <c r="G42" s="2"/>
      <c r="H42" s="66" t="s">
        <v>99</v>
      </c>
      <c r="I42" s="67"/>
      <c r="J42" s="66"/>
      <c r="K42" s="68"/>
      <c r="Q42" s="81"/>
    </row>
    <row r="43" spans="1:17" ht="12.75">
      <c r="A43" s="25"/>
      <c r="B43" s="2"/>
      <c r="C43" s="2"/>
      <c r="D43" s="18"/>
      <c r="E43" s="18"/>
      <c r="F43" s="55"/>
      <c r="G43" s="2"/>
      <c r="H43" s="66"/>
      <c r="I43" s="67"/>
      <c r="J43" s="66"/>
      <c r="K43" s="68"/>
      <c r="Q43" s="81"/>
    </row>
    <row r="44" spans="1:17" ht="18">
      <c r="A44" s="36"/>
      <c r="B44" s="50" t="s">
        <v>29</v>
      </c>
      <c r="C44" s="2"/>
      <c r="D44" s="2"/>
      <c r="E44" s="2"/>
      <c r="F44" s="2"/>
      <c r="G44" s="2"/>
      <c r="H44" s="66"/>
      <c r="I44" s="66"/>
      <c r="J44" s="66"/>
      <c r="K44" s="68"/>
      <c r="Q44" s="81"/>
    </row>
    <row r="45" spans="1:17" ht="12.75">
      <c r="A45" s="35"/>
      <c r="B45" s="38" t="s">
        <v>42</v>
      </c>
      <c r="C45" s="2"/>
      <c r="D45" s="18"/>
      <c r="E45" s="18"/>
      <c r="F45" s="56"/>
      <c r="G45" s="2"/>
      <c r="H45" s="69" t="s">
        <v>0</v>
      </c>
      <c r="I45" s="66"/>
      <c r="J45" s="66"/>
      <c r="K45" s="68"/>
      <c r="N45" s="76"/>
      <c r="Q45" s="81"/>
    </row>
    <row r="46" spans="1:17" ht="12.75">
      <c r="A46" s="35"/>
      <c r="B46" s="26" t="s">
        <v>7</v>
      </c>
      <c r="C46" s="2"/>
      <c r="D46" s="46">
        <v>0</v>
      </c>
      <c r="E46" s="18"/>
      <c r="F46" s="56"/>
      <c r="G46" s="2"/>
      <c r="H46" s="66" t="s">
        <v>84</v>
      </c>
      <c r="I46" s="66"/>
      <c r="J46" s="66"/>
      <c r="K46" s="68"/>
      <c r="N46" s="76"/>
      <c r="Q46" s="81"/>
    </row>
    <row r="47" spans="1:17" ht="15">
      <c r="A47" s="15"/>
      <c r="B47" s="26" t="s">
        <v>8</v>
      </c>
      <c r="C47" s="2"/>
      <c r="D47" s="47">
        <v>0</v>
      </c>
      <c r="E47" s="157" t="s">
        <v>46</v>
      </c>
      <c r="F47" s="93">
        <f>SUM(D46:D47)</f>
        <v>0</v>
      </c>
      <c r="G47" s="2"/>
      <c r="H47" s="66" t="s">
        <v>0</v>
      </c>
      <c r="I47" s="66"/>
      <c r="J47" s="66"/>
      <c r="K47" s="68"/>
      <c r="N47" s="76"/>
      <c r="Q47" s="81"/>
    </row>
    <row r="48" spans="1:11" ht="22.5">
      <c r="A48" s="25"/>
      <c r="B48" s="163" t="s">
        <v>79</v>
      </c>
      <c r="C48" s="5" t="s">
        <v>0</v>
      </c>
      <c r="D48" s="18"/>
      <c r="E48" s="18"/>
      <c r="F48" s="56"/>
      <c r="G48" s="2"/>
      <c r="H48" s="66"/>
      <c r="I48" s="66"/>
      <c r="J48" s="66"/>
      <c r="K48" s="68"/>
    </row>
    <row r="49" spans="1:11" ht="12.75">
      <c r="A49" s="25"/>
      <c r="B49" s="154"/>
      <c r="C49" s="5"/>
      <c r="D49" s="18"/>
      <c r="E49" s="18"/>
      <c r="F49" s="56"/>
      <c r="G49" s="2"/>
      <c r="H49" s="66"/>
      <c r="I49" s="66"/>
      <c r="J49" s="66"/>
      <c r="K49" s="68"/>
    </row>
    <row r="50" spans="1:14" ht="15">
      <c r="A50" s="25"/>
      <c r="B50" s="26" t="s">
        <v>43</v>
      </c>
      <c r="C50" s="2"/>
      <c r="D50" s="141" t="s">
        <v>0</v>
      </c>
      <c r="E50" s="157" t="s">
        <v>60</v>
      </c>
      <c r="F50" s="140">
        <f>300*52</f>
        <v>15600</v>
      </c>
      <c r="G50" s="2"/>
      <c r="H50" s="66" t="s">
        <v>71</v>
      </c>
      <c r="I50" s="66"/>
      <c r="J50" s="66"/>
      <c r="K50" s="68"/>
      <c r="N50" s="76"/>
    </row>
    <row r="51" spans="1:14" ht="12.75">
      <c r="A51" s="25"/>
      <c r="B51" s="26" t="s">
        <v>0</v>
      </c>
      <c r="C51" s="2"/>
      <c r="D51" s="28" t="s">
        <v>0</v>
      </c>
      <c r="E51" s="18"/>
      <c r="F51" s="56"/>
      <c r="G51" s="2"/>
      <c r="H51" s="66" t="s">
        <v>100</v>
      </c>
      <c r="I51" s="66"/>
      <c r="J51" s="66"/>
      <c r="K51" s="68"/>
      <c r="N51" s="76"/>
    </row>
    <row r="52" spans="1:16" ht="16.5" thickBot="1">
      <c r="A52" s="91" t="s">
        <v>0</v>
      </c>
      <c r="B52" s="125"/>
      <c r="C52" s="125"/>
      <c r="D52" s="92" t="s">
        <v>74</v>
      </c>
      <c r="E52" s="41" t="s">
        <v>0</v>
      </c>
      <c r="F52" s="139">
        <f>F50+F47+F42+F22</f>
        <v>66948</v>
      </c>
      <c r="G52" s="2"/>
      <c r="H52" s="26"/>
      <c r="I52" s="22"/>
      <c r="J52" s="22"/>
      <c r="K52" s="23"/>
      <c r="O52" s="81"/>
      <c r="P52" s="81"/>
    </row>
    <row r="53" spans="1:16" ht="14.25" thickBot="1" thickTop="1">
      <c r="A53" s="42"/>
      <c r="B53" s="43" t="s">
        <v>0</v>
      </c>
      <c r="C53" s="62"/>
      <c r="D53" s="44"/>
      <c r="E53" s="44"/>
      <c r="F53" s="57"/>
      <c r="G53" s="43"/>
      <c r="H53" s="43"/>
      <c r="I53" s="43"/>
      <c r="J53" s="43"/>
      <c r="K53" s="45"/>
      <c r="O53" s="81"/>
      <c r="P53" s="81"/>
    </row>
    <row r="54" spans="1:11" ht="12.75">
      <c r="A54" s="15"/>
      <c r="B54" s="2" t="s">
        <v>0</v>
      </c>
      <c r="C54" s="24" t="s">
        <v>0</v>
      </c>
      <c r="D54" s="1"/>
      <c r="E54" s="1"/>
      <c r="F54" s="1"/>
      <c r="G54" s="2"/>
      <c r="H54" s="83" t="s">
        <v>0</v>
      </c>
      <c r="I54" s="22"/>
      <c r="J54" s="22"/>
      <c r="K54" s="23"/>
    </row>
    <row r="55" spans="2:11" ht="12.75">
      <c r="B55" s="129" t="s">
        <v>73</v>
      </c>
      <c r="C55" s="75"/>
      <c r="D55" s="75"/>
      <c r="E55" s="75"/>
      <c r="F55" s="130"/>
      <c r="G55" s="130"/>
      <c r="H55" s="75"/>
      <c r="I55" s="75"/>
      <c r="J55" s="75"/>
      <c r="K55" s="75"/>
    </row>
    <row r="56" ht="12.75">
      <c r="G56" s="137"/>
    </row>
    <row r="57" spans="2:7" ht="12.75">
      <c r="B57" s="131"/>
      <c r="C57" s="131"/>
      <c r="D57" s="132" t="s">
        <v>62</v>
      </c>
      <c r="E57" s="131"/>
      <c r="F57" s="133" t="s">
        <v>63</v>
      </c>
      <c r="G57" s="137"/>
    </row>
    <row r="58" spans="2:7" ht="12.75">
      <c r="B58" s="131"/>
      <c r="C58" s="131"/>
      <c r="D58" s="132" t="s">
        <v>64</v>
      </c>
      <c r="E58" s="131"/>
      <c r="F58" s="133" t="s">
        <v>65</v>
      </c>
      <c r="G58" s="137"/>
    </row>
    <row r="59" spans="2:7" ht="12.75">
      <c r="B59" s="131" t="s">
        <v>31</v>
      </c>
      <c r="C59" s="75"/>
      <c r="D59" s="132" t="s">
        <v>5</v>
      </c>
      <c r="E59" s="75"/>
      <c r="F59" s="130"/>
      <c r="G59" s="137"/>
    </row>
    <row r="60" spans="2:6" ht="12.75">
      <c r="B60" s="75" t="s">
        <v>66</v>
      </c>
      <c r="C60" s="75"/>
      <c r="D60" s="149">
        <v>1000</v>
      </c>
      <c r="E60" s="149"/>
      <c r="F60" s="138" t="s">
        <v>77</v>
      </c>
    </row>
    <row r="61" spans="2:6" ht="12.75">
      <c r="B61" s="75" t="s">
        <v>67</v>
      </c>
      <c r="C61" s="75"/>
      <c r="D61" s="149">
        <v>1000</v>
      </c>
      <c r="E61" s="149"/>
      <c r="F61" s="138" t="s">
        <v>77</v>
      </c>
    </row>
    <row r="62" spans="2:6" ht="12.75">
      <c r="B62" s="75" t="s">
        <v>68</v>
      </c>
      <c r="C62" s="75"/>
      <c r="D62" s="150">
        <v>0.9</v>
      </c>
      <c r="E62" s="149"/>
      <c r="F62" s="150">
        <v>0.1</v>
      </c>
    </row>
    <row r="63" spans="2:6" ht="12.75">
      <c r="B63" s="75" t="s">
        <v>69</v>
      </c>
      <c r="C63" s="75"/>
      <c r="D63" s="150">
        <v>1</v>
      </c>
      <c r="E63" s="149"/>
      <c r="F63" s="150">
        <v>0</v>
      </c>
    </row>
    <row r="64" spans="2:6" ht="12.75">
      <c r="B64" s="75" t="s">
        <v>72</v>
      </c>
      <c r="C64" s="75"/>
      <c r="D64" s="149">
        <v>500</v>
      </c>
      <c r="E64" s="149"/>
      <c r="F64" s="138" t="s">
        <v>77</v>
      </c>
    </row>
  </sheetData>
  <sheetProtection formatCells="0" formatRows="0" insertRows="0" selectLockedCells="1" sort="0" autoFilter="0" pivotTables="0"/>
  <mergeCells count="1">
    <mergeCell ref="B5:K5"/>
  </mergeCells>
  <printOptions/>
  <pageMargins left="0.1968503937007874" right="0.15748031496062992" top="0.2" bottom="0.19" header="0.17" footer="0.17"/>
  <pageSetup fitToHeight="1" fitToWidth="1" horizontalDpi="600" verticalDpi="600" orientation="landscape" paperSize="9" scale="6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Newman</dc:creator>
  <cp:keywords/>
  <dc:description/>
  <cp:lastModifiedBy>Administrator</cp:lastModifiedBy>
  <cp:lastPrinted>2008-08-19T05:42:54Z</cp:lastPrinted>
  <dcterms:created xsi:type="dcterms:W3CDTF">2008-05-29T04:37:55Z</dcterms:created>
  <dcterms:modified xsi:type="dcterms:W3CDTF">2010-09-15T05:15:29Z</dcterms:modified>
  <cp:category/>
  <cp:version/>
  <cp:contentType/>
  <cp:contentStatus/>
</cp:coreProperties>
</file>